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NB\Documents\2024\24002 Sportpark Ostešská\"/>
    </mc:Choice>
  </mc:AlternateContent>
  <bookViews>
    <workbookView xWindow="0" yWindow="0" windowWidth="0" windowHeight="0"/>
  </bookViews>
  <sheets>
    <sheet name="Rekapitulace stavby" sheetId="1" r:id="rId1"/>
    <sheet name="SO 800 - Sadové úpravy 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800 - Sadové úpravy '!$C$118:$K$173</definedName>
    <definedName name="_xlnm.Print_Area" localSheetId="1">'SO 800 - Sadové úpravy '!$C$4:$J$76,'SO 800 - Sadové úpravy '!$C$82:$J$100,'SO 800 - Sadové úpravy '!$C$106:$K$173</definedName>
    <definedName name="_xlnm.Print_Titles" localSheetId="1">'SO 800 - Sadové úpravy '!$118:$118</definedName>
  </definedNames>
  <calcPr/>
</workbook>
</file>

<file path=xl/calcChain.xml><?xml version="1.0" encoding="utf-8"?>
<calcChain xmlns="http://schemas.openxmlformats.org/spreadsheetml/2006/main">
  <c i="1" l="1" r="AY95"/>
  <c i="2" r="J37"/>
  <c r="J36"/>
  <c r="J35"/>
  <c i="1" r="AX95"/>
  <c i="2" r="BI173"/>
  <c r="BH173"/>
  <c r="BG173"/>
  <c r="BF173"/>
  <c r="T173"/>
  <c r="T172"/>
  <c r="R173"/>
  <c r="R172"/>
  <c r="P173"/>
  <c r="P172"/>
  <c r="BI170"/>
  <c r="BH170"/>
  <c r="BG170"/>
  <c r="BF170"/>
  <c r="T170"/>
  <c r="R170"/>
  <c r="P170"/>
  <c r="BI168"/>
  <c r="BH168"/>
  <c r="BG168"/>
  <c r="BF168"/>
  <c r="T168"/>
  <c r="R168"/>
  <c r="P168"/>
  <c r="BI164"/>
  <c r="BH164"/>
  <c r="BG164"/>
  <c r="BF164"/>
  <c r="T164"/>
  <c r="R164"/>
  <c r="P164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J115"/>
  <c r="F115"/>
  <c r="F113"/>
  <c r="E111"/>
  <c r="J91"/>
  <c r="F91"/>
  <c r="F89"/>
  <c r="E87"/>
  <c r="J24"/>
  <c r="E24"/>
  <c r="J116"/>
  <c r="J23"/>
  <c r="J18"/>
  <c r="E18"/>
  <c r="F116"/>
  <c r="J17"/>
  <c r="J12"/>
  <c r="J113"/>
  <c r="E7"/>
  <c r="E109"/>
  <c i="1" r="L90"/>
  <c r="AM90"/>
  <c r="AM89"/>
  <c r="L89"/>
  <c r="AM87"/>
  <c r="L87"/>
  <c r="L85"/>
  <c r="L84"/>
  <c i="2" r="BK143"/>
  <c r="J133"/>
  <c r="BK125"/>
  <c r="BK168"/>
  <c r="BK141"/>
  <c r="J162"/>
  <c r="BK133"/>
  <c r="BK162"/>
  <c r="J139"/>
  <c r="J137"/>
  <c r="J125"/>
  <c r="J124"/>
  <c r="J173"/>
  <c r="J170"/>
  <c r="BK127"/>
  <c r="BK129"/>
  <c r="BK130"/>
  <c r="J143"/>
  <c r="BK152"/>
  <c r="J130"/>
  <c r="J128"/>
  <c r="BK164"/>
  <c r="J164"/>
  <c r="J131"/>
  <c r="BK122"/>
  <c r="BK137"/>
  <c r="J152"/>
  <c r="J155"/>
  <c r="J126"/>
  <c r="BK128"/>
  <c r="BK170"/>
  <c r="BK173"/>
  <c r="BK135"/>
  <c r="BK131"/>
  <c r="J129"/>
  <c r="BK139"/>
  <c r="J127"/>
  <c r="BK158"/>
  <c r="J122"/>
  <c r="BK124"/>
  <c r="J158"/>
  <c r="BK126"/>
  <c r="J168"/>
  <c r="J135"/>
  <c i="1" r="AS94"/>
  <c i="2" r="BK155"/>
  <c r="J141"/>
  <c l="1" r="BK121"/>
  <c r="BK120"/>
  <c r="BK119"/>
  <c r="J119"/>
  <c r="J96"/>
  <c r="P121"/>
  <c r="P120"/>
  <c r="P119"/>
  <c i="1" r="AU95"/>
  <c i="2" r="R121"/>
  <c r="R120"/>
  <c r="R119"/>
  <c r="T121"/>
  <c r="T120"/>
  <c r="T119"/>
  <c r="BK172"/>
  <c r="J172"/>
  <c r="J99"/>
  <c r="J92"/>
  <c r="BE124"/>
  <c r="BE131"/>
  <c r="BE135"/>
  <c r="BE137"/>
  <c r="BE152"/>
  <c r="BE155"/>
  <c r="BE158"/>
  <c r="BE162"/>
  <c r="BE168"/>
  <c r="BE170"/>
  <c r="F92"/>
  <c r="BE122"/>
  <c r="BE133"/>
  <c r="E85"/>
  <c r="BE126"/>
  <c r="BE125"/>
  <c r="J89"/>
  <c r="BE128"/>
  <c r="BE130"/>
  <c r="BE129"/>
  <c r="BE127"/>
  <c r="BE139"/>
  <c r="BE141"/>
  <c r="BE143"/>
  <c r="BE164"/>
  <c r="BE173"/>
  <c i="1" r="AU94"/>
  <c i="2" r="J34"/>
  <c i="1" r="AW95"/>
  <c i="2" r="F35"/>
  <c i="1" r="BB95"/>
  <c r="BB94"/>
  <c r="W31"/>
  <c i="2" r="F37"/>
  <c i="1" r="BD95"/>
  <c r="BD94"/>
  <c r="W33"/>
  <c i="2" r="F36"/>
  <c i="1" r="BC95"/>
  <c r="BC94"/>
  <c r="W32"/>
  <c i="2" r="F34"/>
  <c i="1" r="BA95"/>
  <c r="BA94"/>
  <c r="W30"/>
  <c i="2" l="1" r="J120"/>
  <c r="J97"/>
  <c r="J121"/>
  <c r="J98"/>
  <c r="J30"/>
  <c i="1" r="AG95"/>
  <c r="AG94"/>
  <c r="AK26"/>
  <c r="AW94"/>
  <c r="AK30"/>
  <c r="AX94"/>
  <c r="AY94"/>
  <c i="2" r="F33"/>
  <c i="1" r="AZ95"/>
  <c r="AZ94"/>
  <c r="AV94"/>
  <c r="AK29"/>
  <c i="2" r="J33"/>
  <c i="1" r="AV95"/>
  <c r="AT95"/>
  <c r="AN95"/>
  <c l="1" r="AK35"/>
  <c i="2" r="J39"/>
  <c i="1" r="AT94"/>
  <c r="AN94"/>
  <c r="W2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<sst xmlns="http://schemas.openxmlformats.org/spreadsheetml/2006/main">
  <si>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</si>
  <si>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</si>
  <si>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</si>
  <si>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</si>
  <si>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</si>
  <si>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{2bf1764c-c48a-494c-8e8c-e19a90089ce6}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</si>
  <si>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</si>
  <si>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</si>
  <si>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</si>
  <si>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</si>
  <si>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</si>
  <si>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</si>
  <si>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</si>
  <si>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</si>
  <si>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210511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</si>
  <si>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</si>
  <si>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</si>
  <si>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Polní cesta C4, k.ú. Chrášťany  u Českého Brodu - SO 800</t>
  </si>
  <si>
    <t>KSO:</t>
  </si>
  <si>
    <t>CC-CZ:</t>
  </si>
  <si>
    <t>Místo:</t>
  </si>
  <si>
    <t xml:space="preserve">Chrášťany u Českého  Brodu </t>
  </si>
  <si>
    <t>Datum:</t>
  </si>
  <si>
    <t>15. 11. 2021</t>
  </si>
  <si>
    <t>Zadavatel:</t>
  </si>
  <si>
    <t>IČ:</t>
  </si>
  <si>
    <t>01312774</t>
  </si>
  <si>
    <t>ČR - Státní pozemkový úřad, pobočka Kolín</t>
  </si>
  <si>
    <t>DIČ:</t>
  </si>
  <si>
    <t>Uchazeč:</t>
  </si>
  <si>
    <t>Vyplň údaj</t>
  </si>
  <si>
    <t>Projektant:</t>
  </si>
  <si>
    <t>15049248</t>
  </si>
  <si>
    <t xml:space="preserve">GEOVAP,  spol. s r.o., 530 03 Pardubice</t>
  </si>
  <si>
    <t>CZ15049248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</si>
  <si>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</si>
  <si>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</si>
  <si>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</si>
  <si>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</si>
  <si>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</si>
  <si>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</si>
  <si>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</si>
  <si>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</si>
  <si>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</si>
  <si>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</si>
  <si>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</si>
  <si>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</si>
  <si>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</si>
  <si>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</si>
  <si>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</si>
  <si>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</si>
  <si>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</si>
  <si>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</si>
  <si>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</si>
  <si>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</si>
  <si>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</si>
  <si>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</si>
  <si>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</si>
  <si>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</si>
  <si>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</si>
  <si>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</si>
  <si>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</si>
  <si>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</si>
  <si>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</si>
  <si>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</si>
  <si>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</si>
  <si>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</si>
  <si>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</si>
  <si>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</si>
  <si>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</si>
  <si>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</si>
  <si>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</si>
  <si>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</si>
  <si>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</si>
  <si>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</si>
  <si>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</si>
  <si>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</si>
  <si>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</si>
  <si>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</si>
  <si>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</si>
  <si>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</si>
  <si>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</si>
  <si>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</si>
  <si>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</si>
  <si>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800</t>
  </si>
  <si>
    <t xml:space="preserve">Sadové úpravy </t>
  </si>
  <si>
    <t>STA</t>
  </si>
  <si>
    <t>1</t>
  </si>
  <si>
    <t>{3e20cff8-9c59-4a6e-8380-5c367c5ff3e0}</t>
  </si>
  <si>
    <t>2</t>
  </si>
  <si>
    <t>KRYCÍ LIST SOUPISU PRACÍ</t>
  </si>
  <si>
    <t>Objekt:</t>
  </si>
  <si>
    <t xml:space="preserve">SO 800 - Sadové úpravy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</si>
  <si>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</si>
  <si>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</si>
  <si>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</si>
  <si>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</si>
  <si>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</si>
  <si>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</si>
  <si>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</si>
  <si>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</si>
  <si>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</si>
  <si>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</si>
  <si>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</si>
  <si>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</si>
  <si>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</si>
  <si>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</si>
  <si>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</si>
  <si>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</si>
  <si>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</si>
  <si>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</si>
  <si>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</si>
  <si>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</si>
  <si>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</si>
  <si>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</si>
  <si>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</si>
  <si>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</si>
  <si>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</si>
  <si>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</si>
  <si>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184201111</t>
  </si>
  <si>
    <t>Výsadba stromu bez balu do jamky v kmene do 1,8 m v rovině a svahu do 1:5</t>
  </si>
  <si>
    <t>kus</t>
  </si>
  <si>
    <t>CS ÚRS 2024 01</t>
  </si>
  <si>
    <t>4</t>
  </si>
  <si>
    <t>412977775</t>
  </si>
  <si>
    <t>P</t>
  </si>
  <si>
    <t>Poznámka k položce:_x000d_
odečteno z výkresu C1 Situace širších vztahů, C3.1 Situace km 0,000-0,700, C3.2 Situace km 0,700-1,266</t>
  </si>
  <si>
    <t>M</t>
  </si>
  <si>
    <t>026503001</t>
  </si>
  <si>
    <t xml:space="preserve">javor babyka (Acer campestre) - VSK ok. 8-10 cm </t>
  </si>
  <si>
    <t>8</t>
  </si>
  <si>
    <t>-1764935088</t>
  </si>
  <si>
    <t>3</t>
  </si>
  <si>
    <t>026503002</t>
  </si>
  <si>
    <t xml:space="preserve">dub zimní  (Quercus petraea) - VSK ok. 8-10 cm </t>
  </si>
  <si>
    <t>554077685</t>
  </si>
  <si>
    <t>026503003</t>
  </si>
  <si>
    <t>buk lesní (Fagus sylvatica) - v.51-70 PK</t>
  </si>
  <si>
    <t>-1534421583</t>
  </si>
  <si>
    <t>5</t>
  </si>
  <si>
    <t>026503004</t>
  </si>
  <si>
    <t xml:space="preserve">habr obecný  (Carpinus betulus) -  v. 51-70 cm PK</t>
  </si>
  <si>
    <t>-880321224</t>
  </si>
  <si>
    <t>6</t>
  </si>
  <si>
    <t>026503005</t>
  </si>
  <si>
    <t xml:space="preserve">jírovec maďal  (Aesculus hippocastanea) - VSK ok. 8-10 cm</t>
  </si>
  <si>
    <t>-780898730</t>
  </si>
  <si>
    <t>7</t>
  </si>
  <si>
    <t>026503006</t>
  </si>
  <si>
    <t>jeřáb břek (Sorbus torminalis) - v. 51-70 cm PK</t>
  </si>
  <si>
    <t>-325685915</t>
  </si>
  <si>
    <t>026503007</t>
  </si>
  <si>
    <t xml:space="preserve">lípa srdčitá  (Tilia cordata) - VSK ok. 8-10 cm</t>
  </si>
  <si>
    <t>660370686</t>
  </si>
  <si>
    <t>9</t>
  </si>
  <si>
    <t>184215133</t>
  </si>
  <si>
    <t>Ukotvení kmene dřevin třemi kůly D do 0,1 m délky do 3 m</t>
  </si>
  <si>
    <t>-358717249</t>
  </si>
  <si>
    <t>10</t>
  </si>
  <si>
    <t>60591255</t>
  </si>
  <si>
    <t>kůl vyvazovací dřevěný impregnovaný D 8cm dl 2,5m</t>
  </si>
  <si>
    <t>-2090857253</t>
  </si>
  <si>
    <t>VV</t>
  </si>
  <si>
    <t>72*3</t>
  </si>
  <si>
    <t>11</t>
  </si>
  <si>
    <t>184813121</t>
  </si>
  <si>
    <t>Ochrana dřevin před okusem mechanicky pletivem v rovině a svahu do 1:5</t>
  </si>
  <si>
    <t>-1297806254</t>
  </si>
  <si>
    <t>184816111</t>
  </si>
  <si>
    <t>Hnojení sazenic průmyslovými hnojivy v množství do 0,25 kg k jedné sazenici</t>
  </si>
  <si>
    <t>299140350</t>
  </si>
  <si>
    <t>13</t>
  </si>
  <si>
    <t>25191155R4</t>
  </si>
  <si>
    <t>hydrogel</t>
  </si>
  <si>
    <t>kg</t>
  </si>
  <si>
    <t>1725791088</t>
  </si>
  <si>
    <t>72*0,2</t>
  </si>
  <si>
    <t>14</t>
  </si>
  <si>
    <t>184818111</t>
  </si>
  <si>
    <t>Vyvětvení a tvarový ořez dřevin v do 3 m s odnesením odpadu do 200 m a spálením</t>
  </si>
  <si>
    <t>-1135068652</t>
  </si>
  <si>
    <t>15</t>
  </si>
  <si>
    <t>184851111</t>
  </si>
  <si>
    <t>Hnojení roztokem hnojiva v rovině nebo na svahu do 1:5</t>
  </si>
  <si>
    <t>m3</t>
  </si>
  <si>
    <t>-57136171</t>
  </si>
  <si>
    <t>"máčení ectovit 15 g/1 ks stromu"</t>
  </si>
  <si>
    <t>72*0,015/1000</t>
  </si>
  <si>
    <t>"máčení symbivit 37,5 g/1 ks stromu"</t>
  </si>
  <si>
    <t>72*0,0375/1000</t>
  </si>
  <si>
    <t>"voda na doředění"</t>
  </si>
  <si>
    <t>24,2/1000</t>
  </si>
  <si>
    <t>Součet</t>
  </si>
  <si>
    <t>16</t>
  </si>
  <si>
    <t>25191155R3</t>
  </si>
  <si>
    <t>mykorhizní roztok Symbiom SYMBIVIT</t>
  </si>
  <si>
    <t>t</t>
  </si>
  <si>
    <t>1997232356</t>
  </si>
  <si>
    <t>17</t>
  </si>
  <si>
    <t>25191155R2</t>
  </si>
  <si>
    <t>mykorhizní roztok Simbiom ECTOVIT</t>
  </si>
  <si>
    <t>-780198058</t>
  </si>
  <si>
    <t>18</t>
  </si>
  <si>
    <t>184911431R</t>
  </si>
  <si>
    <t>Mulčování rostlin slámou tl. do 0,15 m v rovině a svahu do 1:5</t>
  </si>
  <si>
    <t>m2</t>
  </si>
  <si>
    <t>444717862</t>
  </si>
  <si>
    <t>mulč v tl. 8-12 cm, 0,5 m2/ks</t>
  </si>
  <si>
    <t>72*0,5</t>
  </si>
  <si>
    <t>19</t>
  </si>
  <si>
    <t>10391100R</t>
  </si>
  <si>
    <t>sláma VL</t>
  </si>
  <si>
    <t>1182146415</t>
  </si>
  <si>
    <t>72*0,5*0,1</t>
  </si>
  <si>
    <t>20</t>
  </si>
  <si>
    <t>185804311</t>
  </si>
  <si>
    <t>Zalití rostlin vodou plochy záhonů jednotlivě do 20 m2</t>
  </si>
  <si>
    <t>-2011106047</t>
  </si>
  <si>
    <t xml:space="preserve">zalití po výsadbě 100l ke každému stromu </t>
  </si>
  <si>
    <t>72*0,1</t>
  </si>
  <si>
    <t>185851121</t>
  </si>
  <si>
    <t>Dovoz vody pro zálivku rostlin na vzdálenost do 1000 m</t>
  </si>
  <si>
    <t>-1394561993</t>
  </si>
  <si>
    <t>22</t>
  </si>
  <si>
    <t>185851129</t>
  </si>
  <si>
    <t>Dovoz vody pro zálivku rostlin Příplatek k ceně za každých dalších i započatých 1000 m</t>
  </si>
  <si>
    <t>579232089</t>
  </si>
  <si>
    <t>7,2*4</t>
  </si>
  <si>
    <t>998</t>
  </si>
  <si>
    <t>Přesun hmot</t>
  </si>
  <si>
    <t>23</t>
  </si>
  <si>
    <t>998231311</t>
  </si>
  <si>
    <t>Přesun hmot pro sadovnické a krajinářské úpravy vodorovně do 5000 m</t>
  </si>
  <si>
    <t>-1300781259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</si>
</sst>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32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34</v>
      </c>
      <c r="AO17" s="22"/>
      <c r="AP17" s="22"/>
      <c r="AQ17" s="22"/>
      <c r="AR17" s="20"/>
      <c r="BE17" s="31"/>
      <c r="BS17" s="17" t="s">
        <v>35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35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52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53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54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55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54</v>
      </c>
      <c r="AI60" s="42"/>
      <c r="AJ60" s="42"/>
      <c r="AK60" s="42"/>
      <c r="AL60" s="42"/>
      <c r="AM60" s="64" t="s">
        <v>55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56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57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54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55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54</v>
      </c>
      <c r="AI75" s="42"/>
      <c r="AJ75" s="42"/>
      <c r="AK75" s="42"/>
      <c r="AL75" s="42"/>
      <c r="AM75" s="64" t="s">
        <v>55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58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210511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 xml:space="preserve">Polní cesta C4, k.ú. Chrášťany  u Českého Brodu - SO 800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Chrášťany u Českého  Brodu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15. 11. 2021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ČR - Státní pozemkový úřad, pobočka Kolín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31</v>
      </c>
      <c r="AJ89" s="40"/>
      <c r="AK89" s="40"/>
      <c r="AL89" s="40"/>
      <c r="AM89" s="80" t="str">
        <f>IF(E17="","",E17)</f>
        <v xml:space="preserve">GEOVAP,  spol. s r.o., 530 03 Pardubice</v>
      </c>
      <c r="AN89" s="71"/>
      <c r="AO89" s="71"/>
      <c r="AP89" s="71"/>
      <c r="AQ89" s="40"/>
      <c r="AR89" s="44"/>
      <c r="AS89" s="81" t="s">
        <v>59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29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36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60</v>
      </c>
      <c r="D92" s="94"/>
      <c r="E92" s="94"/>
      <c r="F92" s="94"/>
      <c r="G92" s="94"/>
      <c r="H92" s="95"/>
      <c r="I92" s="96" t="s">
        <v>61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62</v>
      </c>
      <c r="AH92" s="94"/>
      <c r="AI92" s="94"/>
      <c r="AJ92" s="94"/>
      <c r="AK92" s="94"/>
      <c r="AL92" s="94"/>
      <c r="AM92" s="94"/>
      <c r="AN92" s="96" t="s">
        <v>63</v>
      </c>
      <c r="AO92" s="94"/>
      <c r="AP92" s="98"/>
      <c r="AQ92" s="99" t="s">
        <v>64</v>
      </c>
      <c r="AR92" s="44"/>
      <c r="AS92" s="100" t="s">
        <v>65</v>
      </c>
      <c r="AT92" s="101" t="s">
        <v>66</v>
      </c>
      <c r="AU92" s="101" t="s">
        <v>67</v>
      </c>
      <c r="AV92" s="101" t="s">
        <v>68</v>
      </c>
      <c r="AW92" s="101" t="s">
        <v>69</v>
      </c>
      <c r="AX92" s="101" t="s">
        <v>70</v>
      </c>
      <c r="AY92" s="101" t="s">
        <v>71</v>
      </c>
      <c r="AZ92" s="101" t="s">
        <v>72</v>
      </c>
      <c r="BA92" s="101" t="s">
        <v>73</v>
      </c>
      <c r="BB92" s="101" t="s">
        <v>74</v>
      </c>
      <c r="BC92" s="101" t="s">
        <v>75</v>
      </c>
      <c r="BD92" s="102" t="s">
        <v>76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77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78</v>
      </c>
      <c r="BT94" s="117" t="s">
        <v>79</v>
      </c>
      <c r="BU94" s="118" t="s">
        <v>80</v>
      </c>
      <c r="BV94" s="117" t="s">
        <v>81</v>
      </c>
      <c r="BW94" s="117" t="s">
        <v>5</v>
      </c>
      <c r="BX94" s="117" t="s">
        <v>82</v>
      </c>
      <c r="CL94" s="117" t="s">
        <v>1</v>
      </c>
    </row>
    <row r="95" s="7" customFormat="1" ht="16.5" customHeight="1">
      <c r="A95" s="119" t="s">
        <v>83</v>
      </c>
      <c r="B95" s="120"/>
      <c r="C95" s="121"/>
      <c r="D95" s="122" t="s">
        <v>84</v>
      </c>
      <c r="E95" s="122"/>
      <c r="F95" s="122"/>
      <c r="G95" s="122"/>
      <c r="H95" s="122"/>
      <c r="I95" s="123"/>
      <c r="J95" s="122" t="s">
        <v>85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800 - Sadové úpravy 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86</v>
      </c>
      <c r="AR95" s="126"/>
      <c r="AS95" s="127">
        <v>0</v>
      </c>
      <c r="AT95" s="128">
        <f>ROUND(SUM(AV95:AW95),2)</f>
        <v>0</v>
      </c>
      <c r="AU95" s="129">
        <f>'SO 800 - Sadové úpravy '!P119</f>
        <v>0</v>
      </c>
      <c r="AV95" s="128">
        <f>'SO 800 - Sadové úpravy '!J33</f>
        <v>0</v>
      </c>
      <c r="AW95" s="128">
        <f>'SO 800 - Sadové úpravy '!J34</f>
        <v>0</v>
      </c>
      <c r="AX95" s="128">
        <f>'SO 800 - Sadové úpravy '!J35</f>
        <v>0</v>
      </c>
      <c r="AY95" s="128">
        <f>'SO 800 - Sadové úpravy '!J36</f>
        <v>0</v>
      </c>
      <c r="AZ95" s="128">
        <f>'SO 800 - Sadové úpravy '!F33</f>
        <v>0</v>
      </c>
      <c r="BA95" s="128">
        <f>'SO 800 - Sadové úpravy '!F34</f>
        <v>0</v>
      </c>
      <c r="BB95" s="128">
        <f>'SO 800 - Sadové úpravy '!F35</f>
        <v>0</v>
      </c>
      <c r="BC95" s="128">
        <f>'SO 800 - Sadové úpravy '!F36</f>
        <v>0</v>
      </c>
      <c r="BD95" s="130">
        <f>'SO 800 - Sadové úpravy '!F37</f>
        <v>0</v>
      </c>
      <c r="BE95" s="7"/>
      <c r="BT95" s="131" t="s">
        <v>87</v>
      </c>
      <c r="BV95" s="131" t="s">
        <v>81</v>
      </c>
      <c r="BW95" s="131" t="s">
        <v>88</v>
      </c>
      <c r="BX95" s="131" t="s">
        <v>5</v>
      </c>
      <c r="CL95" s="131" t="s">
        <v>1</v>
      </c>
      <c r="CM95" s="131" t="s">
        <v>89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vull1mX03SWb6y+rs2UWnsj2Zpgp0zvYJafzDzScDZf7phqfLUSDoJ2zpLne8nbJhQFDa2fikHAUVQwmSIm4jQ==" hashValue="jR2SNmZVPfGmPctZuyECDPcv1CdAL5S8QfLTonrj7MHjx+DPWq24EPuESr9rpvHg4CDpBDbTARt1hKriVIumF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800 - Sadové úpravy 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89</v>
      </c>
    </row>
    <row r="4" s="1" customFormat="1" ht="24.96" customHeight="1">
      <c r="B4" s="20"/>
      <c r="D4" s="134" t="s">
        <v>90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 xml:space="preserve">Polní cesta C4, k.ú. Chrášťany  u Českého Brodu - SO 800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92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15. 11. 2021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27</v>
      </c>
      <c r="F15" s="38"/>
      <c r="G15" s="38"/>
      <c r="H15" s="38"/>
      <c r="I15" s="136" t="s">
        <v>28</v>
      </c>
      <c r="J15" s="139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29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31</v>
      </c>
      <c r="E20" s="38"/>
      <c r="F20" s="38"/>
      <c r="G20" s="38"/>
      <c r="H20" s="38"/>
      <c r="I20" s="136" t="s">
        <v>25</v>
      </c>
      <c r="J20" s="139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">
        <v>33</v>
      </c>
      <c r="F21" s="38"/>
      <c r="G21" s="38"/>
      <c r="H21" s="38"/>
      <c r="I21" s="136" t="s">
        <v>28</v>
      </c>
      <c r="J21" s="139" t="s">
        <v>34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36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28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39</v>
      </c>
      <c r="E30" s="38"/>
      <c r="F30" s="38"/>
      <c r="G30" s="38"/>
      <c r="H30" s="38"/>
      <c r="I30" s="38"/>
      <c r="J30" s="147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41</v>
      </c>
      <c r="G32" s="38"/>
      <c r="H32" s="38"/>
      <c r="I32" s="148" t="s">
        <v>40</v>
      </c>
      <c r="J32" s="148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43</v>
      </c>
      <c r="E33" s="136" t="s">
        <v>44</v>
      </c>
      <c r="F33" s="150">
        <f>ROUND((SUM(BE119:BE173)),  2)</f>
        <v>0</v>
      </c>
      <c r="G33" s="38"/>
      <c r="H33" s="38"/>
      <c r="I33" s="151">
        <v>0.20999999999999999</v>
      </c>
      <c r="J33" s="150">
        <f>ROUND(((SUM(BE119:BE173))*I33),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45</v>
      </c>
      <c r="F34" s="150">
        <f>ROUND((SUM(BF119:BF173)),  2)</f>
        <v>0</v>
      </c>
      <c r="G34" s="38"/>
      <c r="H34" s="38"/>
      <c r="I34" s="151">
        <v>0.12</v>
      </c>
      <c r="J34" s="150">
        <f>ROUND(((SUM(BF119:BF173))*I34),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46</v>
      </c>
      <c r="F35" s="150">
        <f>ROUND((SUM(BG119:BG173)),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47</v>
      </c>
      <c r="F36" s="150">
        <f>ROUND((SUM(BH119:BH173)),  2)</f>
        <v>0</v>
      </c>
      <c r="G36" s="38"/>
      <c r="H36" s="38"/>
      <c r="I36" s="151">
        <v>0.12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48</v>
      </c>
      <c r="F37" s="150">
        <f>ROUND((SUM(BI119:BI173)),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52</v>
      </c>
      <c r="E50" s="160"/>
      <c r="F50" s="160"/>
      <c r="G50" s="159" t="s">
        <v>53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54</v>
      </c>
      <c r="E61" s="162"/>
      <c r="F61" s="163" t="s">
        <v>55</v>
      </c>
      <c r="G61" s="161" t="s">
        <v>54</v>
      </c>
      <c r="H61" s="162"/>
      <c r="I61" s="162"/>
      <c r="J61" s="164" t="s">
        <v>55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56</v>
      </c>
      <c r="E65" s="165"/>
      <c r="F65" s="165"/>
      <c r="G65" s="159" t="s">
        <v>57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54</v>
      </c>
      <c r="E76" s="162"/>
      <c r="F76" s="163" t="s">
        <v>55</v>
      </c>
      <c r="G76" s="161" t="s">
        <v>54</v>
      </c>
      <c r="H76" s="162"/>
      <c r="I76" s="162"/>
      <c r="J76" s="164" t="s">
        <v>55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 xml:space="preserve">Polní cesta C4, k.ú. Chrášťany  u Českého Brodu - SO 800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SO 800 - Sadové úpravy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Chrášťany u Českého  Brodu </v>
      </c>
      <c r="G89" s="40"/>
      <c r="H89" s="40"/>
      <c r="I89" s="32" t="s">
        <v>22</v>
      </c>
      <c r="J89" s="79" t="str">
        <f>IF(J12="","",J12)</f>
        <v>15. 11. 2021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ČR - Státní pozemkový úřad, pobočka Kolín</v>
      </c>
      <c r="G91" s="40"/>
      <c r="H91" s="40"/>
      <c r="I91" s="32" t="s">
        <v>31</v>
      </c>
      <c r="J91" s="36" t="str">
        <f>E21</f>
        <v xml:space="preserve">GEOVAP,  spol. s r.o., 530 03 Pardubice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36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94</v>
      </c>
      <c r="D94" s="172"/>
      <c r="E94" s="172"/>
      <c r="F94" s="172"/>
      <c r="G94" s="172"/>
      <c r="H94" s="172"/>
      <c r="I94" s="172"/>
      <c r="J94" s="173" t="s">
        <v>95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96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5"/>
      <c r="C97" s="176"/>
      <c r="D97" s="177" t="s">
        <v>98</v>
      </c>
      <c r="E97" s="178"/>
      <c r="F97" s="178"/>
      <c r="G97" s="178"/>
      <c r="H97" s="178"/>
      <c r="I97" s="178"/>
      <c r="J97" s="179">
        <f>J120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99</v>
      </c>
      <c r="E98" s="184"/>
      <c r="F98" s="184"/>
      <c r="G98" s="184"/>
      <c r="H98" s="184"/>
      <c r="I98" s="184"/>
      <c r="J98" s="185">
        <f>J121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100</v>
      </c>
      <c r="E99" s="184"/>
      <c r="F99" s="184"/>
      <c r="G99" s="184"/>
      <c r="H99" s="184"/>
      <c r="I99" s="184"/>
      <c r="J99" s="185">
        <f>J172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101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0" t="str">
        <f>E7</f>
        <v xml:space="preserve">Polní cesta C4, k.ú. Chrášťany  u Českého Brodu - SO 800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91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 xml:space="preserve">SO 800 - Sadové úpravy 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Chrášťany u Českého  Brodu </v>
      </c>
      <c r="G113" s="40"/>
      <c r="H113" s="40"/>
      <c r="I113" s="32" t="s">
        <v>22</v>
      </c>
      <c r="J113" s="79" t="str">
        <f>IF(J12="","",J12)</f>
        <v>15. 11. 2021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24</v>
      </c>
      <c r="D115" s="40"/>
      <c r="E115" s="40"/>
      <c r="F115" s="27" t="str">
        <f>E15</f>
        <v>ČR - Státní pozemkový úřad, pobočka Kolín</v>
      </c>
      <c r="G115" s="40"/>
      <c r="H115" s="40"/>
      <c r="I115" s="32" t="s">
        <v>31</v>
      </c>
      <c r="J115" s="36" t="str">
        <f>E21</f>
        <v xml:space="preserve">GEOVAP,  spol. s r.o., 530 03 Pardubice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29</v>
      </c>
      <c r="D116" s="40"/>
      <c r="E116" s="40"/>
      <c r="F116" s="27" t="str">
        <f>IF(E18="","",E18)</f>
        <v>Vyplň údaj</v>
      </c>
      <c r="G116" s="40"/>
      <c r="H116" s="40"/>
      <c r="I116" s="32" t="s">
        <v>36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87"/>
      <c r="B118" s="188"/>
      <c r="C118" s="189" t="s">
        <v>102</v>
      </c>
      <c r="D118" s="190" t="s">
        <v>64</v>
      </c>
      <c r="E118" s="190" t="s">
        <v>60</v>
      </c>
      <c r="F118" s="190" t="s">
        <v>61</v>
      </c>
      <c r="G118" s="190" t="s">
        <v>103</v>
      </c>
      <c r="H118" s="190" t="s">
        <v>104</v>
      </c>
      <c r="I118" s="190" t="s">
        <v>105</v>
      </c>
      <c r="J118" s="190" t="s">
        <v>95</v>
      </c>
      <c r="K118" s="191" t="s">
        <v>106</v>
      </c>
      <c r="L118" s="192"/>
      <c r="M118" s="100" t="s">
        <v>1</v>
      </c>
      <c r="N118" s="101" t="s">
        <v>43</v>
      </c>
      <c r="O118" s="101" t="s">
        <v>107</v>
      </c>
      <c r="P118" s="101" t="s">
        <v>108</v>
      </c>
      <c r="Q118" s="101" t="s">
        <v>109</v>
      </c>
      <c r="R118" s="101" t="s">
        <v>110</v>
      </c>
      <c r="S118" s="101" t="s">
        <v>111</v>
      </c>
      <c r="T118" s="102" t="s">
        <v>112</v>
      </c>
      <c r="U118" s="187"/>
      <c r="V118" s="187"/>
      <c r="W118" s="187"/>
      <c r="X118" s="187"/>
      <c r="Y118" s="187"/>
      <c r="Z118" s="187"/>
      <c r="AA118" s="187"/>
      <c r="AB118" s="187"/>
      <c r="AC118" s="187"/>
      <c r="AD118" s="187"/>
      <c r="AE118" s="187"/>
    </row>
    <row r="119" s="2" customFormat="1" ht="22.8" customHeight="1">
      <c r="A119" s="38"/>
      <c r="B119" s="39"/>
      <c r="C119" s="107" t="s">
        <v>113</v>
      </c>
      <c r="D119" s="40"/>
      <c r="E119" s="40"/>
      <c r="F119" s="40"/>
      <c r="G119" s="40"/>
      <c r="H119" s="40"/>
      <c r="I119" s="40"/>
      <c r="J119" s="193">
        <f>BK119</f>
        <v>0</v>
      </c>
      <c r="K119" s="40"/>
      <c r="L119" s="44"/>
      <c r="M119" s="103"/>
      <c r="N119" s="194"/>
      <c r="O119" s="104"/>
      <c r="P119" s="195">
        <f>P120</f>
        <v>0</v>
      </c>
      <c r="Q119" s="104"/>
      <c r="R119" s="195">
        <f>R120</f>
        <v>2.165044</v>
      </c>
      <c r="S119" s="104"/>
      <c r="T119" s="196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78</v>
      </c>
      <c r="AU119" s="17" t="s">
        <v>97</v>
      </c>
      <c r="BK119" s="197">
        <f>BK120</f>
        <v>0</v>
      </c>
    </row>
    <row r="120" s="12" customFormat="1" ht="25.92" customHeight="1">
      <c r="A120" s="12"/>
      <c r="B120" s="198"/>
      <c r="C120" s="199"/>
      <c r="D120" s="200" t="s">
        <v>78</v>
      </c>
      <c r="E120" s="201" t="s">
        <v>114</v>
      </c>
      <c r="F120" s="201" t="s">
        <v>115</v>
      </c>
      <c r="G120" s="199"/>
      <c r="H120" s="199"/>
      <c r="I120" s="202"/>
      <c r="J120" s="203">
        <f>BK120</f>
        <v>0</v>
      </c>
      <c r="K120" s="199"/>
      <c r="L120" s="204"/>
      <c r="M120" s="205"/>
      <c r="N120" s="206"/>
      <c r="O120" s="206"/>
      <c r="P120" s="207">
        <f>P121+P172</f>
        <v>0</v>
      </c>
      <c r="Q120" s="206"/>
      <c r="R120" s="207">
        <f>R121+R172</f>
        <v>2.165044</v>
      </c>
      <c r="S120" s="206"/>
      <c r="T120" s="208">
        <f>T121+T172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9" t="s">
        <v>87</v>
      </c>
      <c r="AT120" s="210" t="s">
        <v>78</v>
      </c>
      <c r="AU120" s="210" t="s">
        <v>79</v>
      </c>
      <c r="AY120" s="209" t="s">
        <v>116</v>
      </c>
      <c r="BK120" s="211">
        <f>BK121+BK172</f>
        <v>0</v>
      </c>
    </row>
    <row r="121" s="12" customFormat="1" ht="22.8" customHeight="1">
      <c r="A121" s="12"/>
      <c r="B121" s="198"/>
      <c r="C121" s="199"/>
      <c r="D121" s="200" t="s">
        <v>78</v>
      </c>
      <c r="E121" s="212" t="s">
        <v>87</v>
      </c>
      <c r="F121" s="212" t="s">
        <v>117</v>
      </c>
      <c r="G121" s="199"/>
      <c r="H121" s="199"/>
      <c r="I121" s="202"/>
      <c r="J121" s="213">
        <f>BK121</f>
        <v>0</v>
      </c>
      <c r="K121" s="199"/>
      <c r="L121" s="204"/>
      <c r="M121" s="205"/>
      <c r="N121" s="206"/>
      <c r="O121" s="206"/>
      <c r="P121" s="207">
        <f>SUM(P122:P171)</f>
        <v>0</v>
      </c>
      <c r="Q121" s="206"/>
      <c r="R121" s="207">
        <f>SUM(R122:R171)</f>
        <v>2.165044</v>
      </c>
      <c r="S121" s="206"/>
      <c r="T121" s="208">
        <f>SUM(T122:T171)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9" t="s">
        <v>87</v>
      </c>
      <c r="AT121" s="210" t="s">
        <v>78</v>
      </c>
      <c r="AU121" s="210" t="s">
        <v>87</v>
      </c>
      <c r="AY121" s="209" t="s">
        <v>116</v>
      </c>
      <c r="BK121" s="211">
        <f>SUM(BK122:BK171)</f>
        <v>0</v>
      </c>
    </row>
    <row r="122" s="2" customFormat="1" ht="24.15" customHeight="1">
      <c r="A122" s="38"/>
      <c r="B122" s="39"/>
      <c r="C122" s="214" t="s">
        <v>87</v>
      </c>
      <c r="D122" s="214" t="s">
        <v>118</v>
      </c>
      <c r="E122" s="215" t="s">
        <v>119</v>
      </c>
      <c r="F122" s="216" t="s">
        <v>120</v>
      </c>
      <c r="G122" s="217" t="s">
        <v>121</v>
      </c>
      <c r="H122" s="218">
        <v>72</v>
      </c>
      <c r="I122" s="219"/>
      <c r="J122" s="220">
        <f>ROUND(I122*H122,2)</f>
        <v>0</v>
      </c>
      <c r="K122" s="216" t="s">
        <v>122</v>
      </c>
      <c r="L122" s="44"/>
      <c r="M122" s="221" t="s">
        <v>1</v>
      </c>
      <c r="N122" s="222" t="s">
        <v>44</v>
      </c>
      <c r="O122" s="91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5" t="s">
        <v>123</v>
      </c>
      <c r="AT122" s="225" t="s">
        <v>118</v>
      </c>
      <c r="AU122" s="225" t="s">
        <v>89</v>
      </c>
      <c r="AY122" s="17" t="s">
        <v>116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7" t="s">
        <v>87</v>
      </c>
      <c r="BK122" s="226">
        <f>ROUND(I122*H122,2)</f>
        <v>0</v>
      </c>
      <c r="BL122" s="17" t="s">
        <v>123</v>
      </c>
      <c r="BM122" s="225" t="s">
        <v>124</v>
      </c>
    </row>
    <row r="123" s="2" customFormat="1">
      <c r="A123" s="38"/>
      <c r="B123" s="39"/>
      <c r="C123" s="40"/>
      <c r="D123" s="227" t="s">
        <v>125</v>
      </c>
      <c r="E123" s="40"/>
      <c r="F123" s="228" t="s">
        <v>126</v>
      </c>
      <c r="G123" s="40"/>
      <c r="H123" s="40"/>
      <c r="I123" s="229"/>
      <c r="J123" s="40"/>
      <c r="K123" s="40"/>
      <c r="L123" s="44"/>
      <c r="M123" s="230"/>
      <c r="N123" s="231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125</v>
      </c>
      <c r="AU123" s="17" t="s">
        <v>89</v>
      </c>
    </row>
    <row r="124" s="2" customFormat="1" ht="21.75" customHeight="1">
      <c r="A124" s="38"/>
      <c r="B124" s="39"/>
      <c r="C124" s="232" t="s">
        <v>89</v>
      </c>
      <c r="D124" s="232" t="s">
        <v>127</v>
      </c>
      <c r="E124" s="233" t="s">
        <v>128</v>
      </c>
      <c r="F124" s="234" t="s">
        <v>129</v>
      </c>
      <c r="G124" s="235" t="s">
        <v>121</v>
      </c>
      <c r="H124" s="236">
        <v>12</v>
      </c>
      <c r="I124" s="237"/>
      <c r="J124" s="238">
        <f>ROUND(I124*H124,2)</f>
        <v>0</v>
      </c>
      <c r="K124" s="234" t="s">
        <v>1</v>
      </c>
      <c r="L124" s="239"/>
      <c r="M124" s="240" t="s">
        <v>1</v>
      </c>
      <c r="N124" s="241" t="s">
        <v>44</v>
      </c>
      <c r="O124" s="91"/>
      <c r="P124" s="223">
        <f>O124*H124</f>
        <v>0</v>
      </c>
      <c r="Q124" s="223">
        <v>3.0000000000000001E-05</v>
      </c>
      <c r="R124" s="223">
        <f>Q124*H124</f>
        <v>0.00036000000000000002</v>
      </c>
      <c r="S124" s="223">
        <v>0</v>
      </c>
      <c r="T124" s="22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5" t="s">
        <v>130</v>
      </c>
      <c r="AT124" s="225" t="s">
        <v>127</v>
      </c>
      <c r="AU124" s="225" t="s">
        <v>89</v>
      </c>
      <c r="AY124" s="17" t="s">
        <v>116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7" t="s">
        <v>87</v>
      </c>
      <c r="BK124" s="226">
        <f>ROUND(I124*H124,2)</f>
        <v>0</v>
      </c>
      <c r="BL124" s="17" t="s">
        <v>123</v>
      </c>
      <c r="BM124" s="225" t="s">
        <v>131</v>
      </c>
    </row>
    <row r="125" s="2" customFormat="1" ht="21.75" customHeight="1">
      <c r="A125" s="38"/>
      <c r="B125" s="39"/>
      <c r="C125" s="232" t="s">
        <v>132</v>
      </c>
      <c r="D125" s="232" t="s">
        <v>127</v>
      </c>
      <c r="E125" s="233" t="s">
        <v>133</v>
      </c>
      <c r="F125" s="234" t="s">
        <v>134</v>
      </c>
      <c r="G125" s="235" t="s">
        <v>121</v>
      </c>
      <c r="H125" s="236">
        <v>39</v>
      </c>
      <c r="I125" s="237"/>
      <c r="J125" s="238">
        <f>ROUND(I125*H125,2)</f>
        <v>0</v>
      </c>
      <c r="K125" s="234" t="s">
        <v>1</v>
      </c>
      <c r="L125" s="239"/>
      <c r="M125" s="240" t="s">
        <v>1</v>
      </c>
      <c r="N125" s="241" t="s">
        <v>44</v>
      </c>
      <c r="O125" s="91"/>
      <c r="P125" s="223">
        <f>O125*H125</f>
        <v>0</v>
      </c>
      <c r="Q125" s="223">
        <v>3.0000000000000001E-05</v>
      </c>
      <c r="R125" s="223">
        <f>Q125*H125</f>
        <v>0.00117</v>
      </c>
      <c r="S125" s="223">
        <v>0</v>
      </c>
      <c r="T125" s="22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5" t="s">
        <v>130</v>
      </c>
      <c r="AT125" s="225" t="s">
        <v>127</v>
      </c>
      <c r="AU125" s="225" t="s">
        <v>89</v>
      </c>
      <c r="AY125" s="17" t="s">
        <v>116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7" t="s">
        <v>87</v>
      </c>
      <c r="BK125" s="226">
        <f>ROUND(I125*H125,2)</f>
        <v>0</v>
      </c>
      <c r="BL125" s="17" t="s">
        <v>123</v>
      </c>
      <c r="BM125" s="225" t="s">
        <v>135</v>
      </c>
    </row>
    <row r="126" s="2" customFormat="1" ht="16.5" customHeight="1">
      <c r="A126" s="38"/>
      <c r="B126" s="39"/>
      <c r="C126" s="232" t="s">
        <v>123</v>
      </c>
      <c r="D126" s="232" t="s">
        <v>127</v>
      </c>
      <c r="E126" s="233" t="s">
        <v>136</v>
      </c>
      <c r="F126" s="234" t="s">
        <v>137</v>
      </c>
      <c r="G126" s="235" t="s">
        <v>121</v>
      </c>
      <c r="H126" s="236">
        <v>5</v>
      </c>
      <c r="I126" s="237"/>
      <c r="J126" s="238">
        <f>ROUND(I126*H126,2)</f>
        <v>0</v>
      </c>
      <c r="K126" s="234" t="s">
        <v>1</v>
      </c>
      <c r="L126" s="239"/>
      <c r="M126" s="240" t="s">
        <v>1</v>
      </c>
      <c r="N126" s="241" t="s">
        <v>44</v>
      </c>
      <c r="O126" s="91"/>
      <c r="P126" s="223">
        <f>O126*H126</f>
        <v>0</v>
      </c>
      <c r="Q126" s="223">
        <v>3.0000000000000001E-05</v>
      </c>
      <c r="R126" s="223">
        <f>Q126*H126</f>
        <v>0.00015000000000000001</v>
      </c>
      <c r="S126" s="223">
        <v>0</v>
      </c>
      <c r="T126" s="22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5" t="s">
        <v>130</v>
      </c>
      <c r="AT126" s="225" t="s">
        <v>127</v>
      </c>
      <c r="AU126" s="225" t="s">
        <v>89</v>
      </c>
      <c r="AY126" s="17" t="s">
        <v>116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7" t="s">
        <v>87</v>
      </c>
      <c r="BK126" s="226">
        <f>ROUND(I126*H126,2)</f>
        <v>0</v>
      </c>
      <c r="BL126" s="17" t="s">
        <v>123</v>
      </c>
      <c r="BM126" s="225" t="s">
        <v>138</v>
      </c>
    </row>
    <row r="127" s="2" customFormat="1" ht="21.75" customHeight="1">
      <c r="A127" s="38"/>
      <c r="B127" s="39"/>
      <c r="C127" s="232" t="s">
        <v>139</v>
      </c>
      <c r="D127" s="232" t="s">
        <v>127</v>
      </c>
      <c r="E127" s="233" t="s">
        <v>140</v>
      </c>
      <c r="F127" s="234" t="s">
        <v>141</v>
      </c>
      <c r="G127" s="235" t="s">
        <v>121</v>
      </c>
      <c r="H127" s="236">
        <v>2</v>
      </c>
      <c r="I127" s="237"/>
      <c r="J127" s="238">
        <f>ROUND(I127*H127,2)</f>
        <v>0</v>
      </c>
      <c r="K127" s="234" t="s">
        <v>1</v>
      </c>
      <c r="L127" s="239"/>
      <c r="M127" s="240" t="s">
        <v>1</v>
      </c>
      <c r="N127" s="241" t="s">
        <v>44</v>
      </c>
      <c r="O127" s="91"/>
      <c r="P127" s="223">
        <f>O127*H127</f>
        <v>0</v>
      </c>
      <c r="Q127" s="223">
        <v>3.0000000000000001E-05</v>
      </c>
      <c r="R127" s="223">
        <f>Q127*H127</f>
        <v>6.0000000000000002E-05</v>
      </c>
      <c r="S127" s="223">
        <v>0</v>
      </c>
      <c r="T127" s="22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5" t="s">
        <v>130</v>
      </c>
      <c r="AT127" s="225" t="s">
        <v>127</v>
      </c>
      <c r="AU127" s="225" t="s">
        <v>89</v>
      </c>
      <c r="AY127" s="17" t="s">
        <v>116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7" t="s">
        <v>87</v>
      </c>
      <c r="BK127" s="226">
        <f>ROUND(I127*H127,2)</f>
        <v>0</v>
      </c>
      <c r="BL127" s="17" t="s">
        <v>123</v>
      </c>
      <c r="BM127" s="225" t="s">
        <v>142</v>
      </c>
    </row>
    <row r="128" s="2" customFormat="1" ht="24.15" customHeight="1">
      <c r="A128" s="38"/>
      <c r="B128" s="39"/>
      <c r="C128" s="232" t="s">
        <v>143</v>
      </c>
      <c r="D128" s="232" t="s">
        <v>127</v>
      </c>
      <c r="E128" s="233" t="s">
        <v>144</v>
      </c>
      <c r="F128" s="234" t="s">
        <v>145</v>
      </c>
      <c r="G128" s="235" t="s">
        <v>121</v>
      </c>
      <c r="H128" s="236">
        <v>6</v>
      </c>
      <c r="I128" s="237"/>
      <c r="J128" s="238">
        <f>ROUND(I128*H128,2)</f>
        <v>0</v>
      </c>
      <c r="K128" s="234" t="s">
        <v>1</v>
      </c>
      <c r="L128" s="239"/>
      <c r="M128" s="240" t="s">
        <v>1</v>
      </c>
      <c r="N128" s="241" t="s">
        <v>44</v>
      </c>
      <c r="O128" s="91"/>
      <c r="P128" s="223">
        <f>O128*H128</f>
        <v>0</v>
      </c>
      <c r="Q128" s="223">
        <v>3.0000000000000001E-05</v>
      </c>
      <c r="R128" s="223">
        <f>Q128*H128</f>
        <v>0.00018000000000000001</v>
      </c>
      <c r="S128" s="223">
        <v>0</v>
      </c>
      <c r="T128" s="22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5" t="s">
        <v>130</v>
      </c>
      <c r="AT128" s="225" t="s">
        <v>127</v>
      </c>
      <c r="AU128" s="225" t="s">
        <v>89</v>
      </c>
      <c r="AY128" s="17" t="s">
        <v>116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7" t="s">
        <v>87</v>
      </c>
      <c r="BK128" s="226">
        <f>ROUND(I128*H128,2)</f>
        <v>0</v>
      </c>
      <c r="BL128" s="17" t="s">
        <v>123</v>
      </c>
      <c r="BM128" s="225" t="s">
        <v>146</v>
      </c>
    </row>
    <row r="129" s="2" customFormat="1" ht="21.75" customHeight="1">
      <c r="A129" s="38"/>
      <c r="B129" s="39"/>
      <c r="C129" s="232" t="s">
        <v>147</v>
      </c>
      <c r="D129" s="232" t="s">
        <v>127</v>
      </c>
      <c r="E129" s="233" t="s">
        <v>148</v>
      </c>
      <c r="F129" s="234" t="s">
        <v>149</v>
      </c>
      <c r="G129" s="235" t="s">
        <v>121</v>
      </c>
      <c r="H129" s="236">
        <v>4</v>
      </c>
      <c r="I129" s="237"/>
      <c r="J129" s="238">
        <f>ROUND(I129*H129,2)</f>
        <v>0</v>
      </c>
      <c r="K129" s="234" t="s">
        <v>1</v>
      </c>
      <c r="L129" s="239"/>
      <c r="M129" s="240" t="s">
        <v>1</v>
      </c>
      <c r="N129" s="241" t="s">
        <v>44</v>
      </c>
      <c r="O129" s="91"/>
      <c r="P129" s="223">
        <f>O129*H129</f>
        <v>0</v>
      </c>
      <c r="Q129" s="223">
        <v>3.0000000000000001E-05</v>
      </c>
      <c r="R129" s="223">
        <f>Q129*H129</f>
        <v>0.00012</v>
      </c>
      <c r="S129" s="223">
        <v>0</v>
      </c>
      <c r="T129" s="22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5" t="s">
        <v>130</v>
      </c>
      <c r="AT129" s="225" t="s">
        <v>127</v>
      </c>
      <c r="AU129" s="225" t="s">
        <v>89</v>
      </c>
      <c r="AY129" s="17" t="s">
        <v>116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7" t="s">
        <v>87</v>
      </c>
      <c r="BK129" s="226">
        <f>ROUND(I129*H129,2)</f>
        <v>0</v>
      </c>
      <c r="BL129" s="17" t="s">
        <v>123</v>
      </c>
      <c r="BM129" s="225" t="s">
        <v>150</v>
      </c>
    </row>
    <row r="130" s="2" customFormat="1" ht="16.5" customHeight="1">
      <c r="A130" s="38"/>
      <c r="B130" s="39"/>
      <c r="C130" s="232" t="s">
        <v>130</v>
      </c>
      <c r="D130" s="232" t="s">
        <v>127</v>
      </c>
      <c r="E130" s="233" t="s">
        <v>151</v>
      </c>
      <c r="F130" s="234" t="s">
        <v>152</v>
      </c>
      <c r="G130" s="235" t="s">
        <v>121</v>
      </c>
      <c r="H130" s="236">
        <v>4</v>
      </c>
      <c r="I130" s="237"/>
      <c r="J130" s="238">
        <f>ROUND(I130*H130,2)</f>
        <v>0</v>
      </c>
      <c r="K130" s="234" t="s">
        <v>1</v>
      </c>
      <c r="L130" s="239"/>
      <c r="M130" s="240" t="s">
        <v>1</v>
      </c>
      <c r="N130" s="241" t="s">
        <v>44</v>
      </c>
      <c r="O130" s="91"/>
      <c r="P130" s="223">
        <f>O130*H130</f>
        <v>0</v>
      </c>
      <c r="Q130" s="223">
        <v>3.0000000000000001E-05</v>
      </c>
      <c r="R130" s="223">
        <f>Q130*H130</f>
        <v>0.00012</v>
      </c>
      <c r="S130" s="223">
        <v>0</v>
      </c>
      <c r="T130" s="22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5" t="s">
        <v>130</v>
      </c>
      <c r="AT130" s="225" t="s">
        <v>127</v>
      </c>
      <c r="AU130" s="225" t="s">
        <v>89</v>
      </c>
      <c r="AY130" s="17" t="s">
        <v>116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7" t="s">
        <v>87</v>
      </c>
      <c r="BK130" s="226">
        <f>ROUND(I130*H130,2)</f>
        <v>0</v>
      </c>
      <c r="BL130" s="17" t="s">
        <v>123</v>
      </c>
      <c r="BM130" s="225" t="s">
        <v>153</v>
      </c>
    </row>
    <row r="131" s="2" customFormat="1" ht="24.15" customHeight="1">
      <c r="A131" s="38"/>
      <c r="B131" s="39"/>
      <c r="C131" s="214" t="s">
        <v>154</v>
      </c>
      <c r="D131" s="214" t="s">
        <v>118</v>
      </c>
      <c r="E131" s="215" t="s">
        <v>155</v>
      </c>
      <c r="F131" s="216" t="s">
        <v>156</v>
      </c>
      <c r="G131" s="217" t="s">
        <v>121</v>
      </c>
      <c r="H131" s="218">
        <v>72</v>
      </c>
      <c r="I131" s="219"/>
      <c r="J131" s="220">
        <f>ROUND(I131*H131,2)</f>
        <v>0</v>
      </c>
      <c r="K131" s="216" t="s">
        <v>122</v>
      </c>
      <c r="L131" s="44"/>
      <c r="M131" s="221" t="s">
        <v>1</v>
      </c>
      <c r="N131" s="222" t="s">
        <v>44</v>
      </c>
      <c r="O131" s="91"/>
      <c r="P131" s="223">
        <f>O131*H131</f>
        <v>0</v>
      </c>
      <c r="Q131" s="223">
        <v>6.0000000000000002E-05</v>
      </c>
      <c r="R131" s="223">
        <f>Q131*H131</f>
        <v>0.0043200000000000001</v>
      </c>
      <c r="S131" s="223">
        <v>0</v>
      </c>
      <c r="T131" s="22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5" t="s">
        <v>123</v>
      </c>
      <c r="AT131" s="225" t="s">
        <v>118</v>
      </c>
      <c r="AU131" s="225" t="s">
        <v>89</v>
      </c>
      <c r="AY131" s="17" t="s">
        <v>116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7" t="s">
        <v>87</v>
      </c>
      <c r="BK131" s="226">
        <f>ROUND(I131*H131,2)</f>
        <v>0</v>
      </c>
      <c r="BL131" s="17" t="s">
        <v>123</v>
      </c>
      <c r="BM131" s="225" t="s">
        <v>157</v>
      </c>
    </row>
    <row r="132" s="2" customFormat="1">
      <c r="A132" s="38"/>
      <c r="B132" s="39"/>
      <c r="C132" s="40"/>
      <c r="D132" s="227" t="s">
        <v>125</v>
      </c>
      <c r="E132" s="40"/>
      <c r="F132" s="228" t="s">
        <v>126</v>
      </c>
      <c r="G132" s="40"/>
      <c r="H132" s="40"/>
      <c r="I132" s="229"/>
      <c r="J132" s="40"/>
      <c r="K132" s="40"/>
      <c r="L132" s="44"/>
      <c r="M132" s="230"/>
      <c r="N132" s="231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125</v>
      </c>
      <c r="AU132" s="17" t="s">
        <v>89</v>
      </c>
    </row>
    <row r="133" s="2" customFormat="1" ht="21.75" customHeight="1">
      <c r="A133" s="38"/>
      <c r="B133" s="39"/>
      <c r="C133" s="232" t="s">
        <v>158</v>
      </c>
      <c r="D133" s="232" t="s">
        <v>127</v>
      </c>
      <c r="E133" s="233" t="s">
        <v>159</v>
      </c>
      <c r="F133" s="234" t="s">
        <v>160</v>
      </c>
      <c r="G133" s="235" t="s">
        <v>121</v>
      </c>
      <c r="H133" s="236">
        <v>216</v>
      </c>
      <c r="I133" s="237"/>
      <c r="J133" s="238">
        <f>ROUND(I133*H133,2)</f>
        <v>0</v>
      </c>
      <c r="K133" s="234" t="s">
        <v>122</v>
      </c>
      <c r="L133" s="239"/>
      <c r="M133" s="240" t="s">
        <v>1</v>
      </c>
      <c r="N133" s="241" t="s">
        <v>44</v>
      </c>
      <c r="O133" s="91"/>
      <c r="P133" s="223">
        <f>O133*H133</f>
        <v>0</v>
      </c>
      <c r="Q133" s="223">
        <v>0.0058999999999999999</v>
      </c>
      <c r="R133" s="223">
        <f>Q133*H133</f>
        <v>1.2744</v>
      </c>
      <c r="S133" s="223">
        <v>0</v>
      </c>
      <c r="T133" s="22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5" t="s">
        <v>130</v>
      </c>
      <c r="AT133" s="225" t="s">
        <v>127</v>
      </c>
      <c r="AU133" s="225" t="s">
        <v>89</v>
      </c>
      <c r="AY133" s="17" t="s">
        <v>116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7" t="s">
        <v>87</v>
      </c>
      <c r="BK133" s="226">
        <f>ROUND(I133*H133,2)</f>
        <v>0</v>
      </c>
      <c r="BL133" s="17" t="s">
        <v>123</v>
      </c>
      <c r="BM133" s="225" t="s">
        <v>161</v>
      </c>
    </row>
    <row r="134" s="13" customFormat="1">
      <c r="A134" s="13"/>
      <c r="B134" s="242"/>
      <c r="C134" s="243"/>
      <c r="D134" s="227" t="s">
        <v>162</v>
      </c>
      <c r="E134" s="244" t="s">
        <v>1</v>
      </c>
      <c r="F134" s="245" t="s">
        <v>163</v>
      </c>
      <c r="G134" s="243"/>
      <c r="H134" s="246">
        <v>216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2" t="s">
        <v>162</v>
      </c>
      <c r="AU134" s="252" t="s">
        <v>89</v>
      </c>
      <c r="AV134" s="13" t="s">
        <v>89</v>
      </c>
      <c r="AW134" s="13" t="s">
        <v>35</v>
      </c>
      <c r="AX134" s="13" t="s">
        <v>87</v>
      </c>
      <c r="AY134" s="252" t="s">
        <v>116</v>
      </c>
    </row>
    <row r="135" s="2" customFormat="1" ht="24.15" customHeight="1">
      <c r="A135" s="38"/>
      <c r="B135" s="39"/>
      <c r="C135" s="214" t="s">
        <v>164</v>
      </c>
      <c r="D135" s="214" t="s">
        <v>118</v>
      </c>
      <c r="E135" s="215" t="s">
        <v>165</v>
      </c>
      <c r="F135" s="216" t="s">
        <v>166</v>
      </c>
      <c r="G135" s="217" t="s">
        <v>121</v>
      </c>
      <c r="H135" s="218">
        <v>72</v>
      </c>
      <c r="I135" s="219"/>
      <c r="J135" s="220">
        <f>ROUND(I135*H135,2)</f>
        <v>0</v>
      </c>
      <c r="K135" s="216" t="s">
        <v>122</v>
      </c>
      <c r="L135" s="44"/>
      <c r="M135" s="221" t="s">
        <v>1</v>
      </c>
      <c r="N135" s="222" t="s">
        <v>44</v>
      </c>
      <c r="O135" s="91"/>
      <c r="P135" s="223">
        <f>O135*H135</f>
        <v>0</v>
      </c>
      <c r="Q135" s="223">
        <v>0.0020799999999999998</v>
      </c>
      <c r="R135" s="223">
        <f>Q135*H135</f>
        <v>0.14975999999999998</v>
      </c>
      <c r="S135" s="223">
        <v>0</v>
      </c>
      <c r="T135" s="22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5" t="s">
        <v>123</v>
      </c>
      <c r="AT135" s="225" t="s">
        <v>118</v>
      </c>
      <c r="AU135" s="225" t="s">
        <v>89</v>
      </c>
      <c r="AY135" s="17" t="s">
        <v>116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7" t="s">
        <v>87</v>
      </c>
      <c r="BK135" s="226">
        <f>ROUND(I135*H135,2)</f>
        <v>0</v>
      </c>
      <c r="BL135" s="17" t="s">
        <v>123</v>
      </c>
      <c r="BM135" s="225" t="s">
        <v>167</v>
      </c>
    </row>
    <row r="136" s="2" customFormat="1">
      <c r="A136" s="38"/>
      <c r="B136" s="39"/>
      <c r="C136" s="40"/>
      <c r="D136" s="227" t="s">
        <v>125</v>
      </c>
      <c r="E136" s="40"/>
      <c r="F136" s="228" t="s">
        <v>126</v>
      </c>
      <c r="G136" s="40"/>
      <c r="H136" s="40"/>
      <c r="I136" s="229"/>
      <c r="J136" s="40"/>
      <c r="K136" s="40"/>
      <c r="L136" s="44"/>
      <c r="M136" s="230"/>
      <c r="N136" s="231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125</v>
      </c>
      <c r="AU136" s="17" t="s">
        <v>89</v>
      </c>
    </row>
    <row r="137" s="2" customFormat="1" ht="24.15" customHeight="1">
      <c r="A137" s="38"/>
      <c r="B137" s="39"/>
      <c r="C137" s="214" t="s">
        <v>8</v>
      </c>
      <c r="D137" s="214" t="s">
        <v>118</v>
      </c>
      <c r="E137" s="215" t="s">
        <v>168</v>
      </c>
      <c r="F137" s="216" t="s">
        <v>169</v>
      </c>
      <c r="G137" s="217" t="s">
        <v>121</v>
      </c>
      <c r="H137" s="218">
        <v>72</v>
      </c>
      <c r="I137" s="219"/>
      <c r="J137" s="220">
        <f>ROUND(I137*H137,2)</f>
        <v>0</v>
      </c>
      <c r="K137" s="216" t="s">
        <v>122</v>
      </c>
      <c r="L137" s="44"/>
      <c r="M137" s="221" t="s">
        <v>1</v>
      </c>
      <c r="N137" s="222" t="s">
        <v>44</v>
      </c>
      <c r="O137" s="91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5" t="s">
        <v>123</v>
      </c>
      <c r="AT137" s="225" t="s">
        <v>118</v>
      </c>
      <c r="AU137" s="225" t="s">
        <v>89</v>
      </c>
      <c r="AY137" s="17" t="s">
        <v>116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7" t="s">
        <v>87</v>
      </c>
      <c r="BK137" s="226">
        <f>ROUND(I137*H137,2)</f>
        <v>0</v>
      </c>
      <c r="BL137" s="17" t="s">
        <v>123</v>
      </c>
      <c r="BM137" s="225" t="s">
        <v>170</v>
      </c>
    </row>
    <row r="138" s="2" customFormat="1">
      <c r="A138" s="38"/>
      <c r="B138" s="39"/>
      <c r="C138" s="40"/>
      <c r="D138" s="227" t="s">
        <v>125</v>
      </c>
      <c r="E138" s="40"/>
      <c r="F138" s="228" t="s">
        <v>126</v>
      </c>
      <c r="G138" s="40"/>
      <c r="H138" s="40"/>
      <c r="I138" s="229"/>
      <c r="J138" s="40"/>
      <c r="K138" s="40"/>
      <c r="L138" s="44"/>
      <c r="M138" s="230"/>
      <c r="N138" s="231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125</v>
      </c>
      <c r="AU138" s="17" t="s">
        <v>89</v>
      </c>
    </row>
    <row r="139" s="2" customFormat="1" ht="16.5" customHeight="1">
      <c r="A139" s="38"/>
      <c r="B139" s="39"/>
      <c r="C139" s="232" t="s">
        <v>171</v>
      </c>
      <c r="D139" s="232" t="s">
        <v>127</v>
      </c>
      <c r="E139" s="233" t="s">
        <v>172</v>
      </c>
      <c r="F139" s="234" t="s">
        <v>173</v>
      </c>
      <c r="G139" s="235" t="s">
        <v>174</v>
      </c>
      <c r="H139" s="236">
        <v>14.4</v>
      </c>
      <c r="I139" s="237"/>
      <c r="J139" s="238">
        <f>ROUND(I139*H139,2)</f>
        <v>0</v>
      </c>
      <c r="K139" s="234" t="s">
        <v>1</v>
      </c>
      <c r="L139" s="239"/>
      <c r="M139" s="240" t="s">
        <v>1</v>
      </c>
      <c r="N139" s="241" t="s">
        <v>44</v>
      </c>
      <c r="O139" s="91"/>
      <c r="P139" s="223">
        <f>O139*H139</f>
        <v>0</v>
      </c>
      <c r="Q139" s="223">
        <v>0.001</v>
      </c>
      <c r="R139" s="223">
        <f>Q139*H139</f>
        <v>0.014400000000000001</v>
      </c>
      <c r="S139" s="223">
        <v>0</v>
      </c>
      <c r="T139" s="22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5" t="s">
        <v>130</v>
      </c>
      <c r="AT139" s="225" t="s">
        <v>127</v>
      </c>
      <c r="AU139" s="225" t="s">
        <v>89</v>
      </c>
      <c r="AY139" s="17" t="s">
        <v>116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7" t="s">
        <v>87</v>
      </c>
      <c r="BK139" s="226">
        <f>ROUND(I139*H139,2)</f>
        <v>0</v>
      </c>
      <c r="BL139" s="17" t="s">
        <v>123</v>
      </c>
      <c r="BM139" s="225" t="s">
        <v>175</v>
      </c>
    </row>
    <row r="140" s="13" customFormat="1">
      <c r="A140" s="13"/>
      <c r="B140" s="242"/>
      <c r="C140" s="243"/>
      <c r="D140" s="227" t="s">
        <v>162</v>
      </c>
      <c r="E140" s="244" t="s">
        <v>1</v>
      </c>
      <c r="F140" s="245" t="s">
        <v>176</v>
      </c>
      <c r="G140" s="243"/>
      <c r="H140" s="246">
        <v>14.4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2" t="s">
        <v>162</v>
      </c>
      <c r="AU140" s="252" t="s">
        <v>89</v>
      </c>
      <c r="AV140" s="13" t="s">
        <v>89</v>
      </c>
      <c r="AW140" s="13" t="s">
        <v>35</v>
      </c>
      <c r="AX140" s="13" t="s">
        <v>87</v>
      </c>
      <c r="AY140" s="252" t="s">
        <v>116</v>
      </c>
    </row>
    <row r="141" s="2" customFormat="1" ht="24.15" customHeight="1">
      <c r="A141" s="38"/>
      <c r="B141" s="39"/>
      <c r="C141" s="214" t="s">
        <v>177</v>
      </c>
      <c r="D141" s="214" t="s">
        <v>118</v>
      </c>
      <c r="E141" s="215" t="s">
        <v>178</v>
      </c>
      <c r="F141" s="216" t="s">
        <v>179</v>
      </c>
      <c r="G141" s="217" t="s">
        <v>121</v>
      </c>
      <c r="H141" s="218">
        <v>72</v>
      </c>
      <c r="I141" s="219"/>
      <c r="J141" s="220">
        <f>ROUND(I141*H141,2)</f>
        <v>0</v>
      </c>
      <c r="K141" s="216" t="s">
        <v>122</v>
      </c>
      <c r="L141" s="44"/>
      <c r="M141" s="221" t="s">
        <v>1</v>
      </c>
      <c r="N141" s="222" t="s">
        <v>44</v>
      </c>
      <c r="O141" s="91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5" t="s">
        <v>123</v>
      </c>
      <c r="AT141" s="225" t="s">
        <v>118</v>
      </c>
      <c r="AU141" s="225" t="s">
        <v>89</v>
      </c>
      <c r="AY141" s="17" t="s">
        <v>116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7" t="s">
        <v>87</v>
      </c>
      <c r="BK141" s="226">
        <f>ROUND(I141*H141,2)</f>
        <v>0</v>
      </c>
      <c r="BL141" s="17" t="s">
        <v>123</v>
      </c>
      <c r="BM141" s="225" t="s">
        <v>180</v>
      </c>
    </row>
    <row r="142" s="2" customFormat="1">
      <c r="A142" s="38"/>
      <c r="B142" s="39"/>
      <c r="C142" s="40"/>
      <c r="D142" s="227" t="s">
        <v>125</v>
      </c>
      <c r="E142" s="40"/>
      <c r="F142" s="228" t="s">
        <v>126</v>
      </c>
      <c r="G142" s="40"/>
      <c r="H142" s="40"/>
      <c r="I142" s="229"/>
      <c r="J142" s="40"/>
      <c r="K142" s="40"/>
      <c r="L142" s="44"/>
      <c r="M142" s="230"/>
      <c r="N142" s="231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125</v>
      </c>
      <c r="AU142" s="17" t="s">
        <v>89</v>
      </c>
    </row>
    <row r="143" s="2" customFormat="1" ht="24.15" customHeight="1">
      <c r="A143" s="38"/>
      <c r="B143" s="39"/>
      <c r="C143" s="214" t="s">
        <v>181</v>
      </c>
      <c r="D143" s="214" t="s">
        <v>118</v>
      </c>
      <c r="E143" s="215" t="s">
        <v>182</v>
      </c>
      <c r="F143" s="216" t="s">
        <v>183</v>
      </c>
      <c r="G143" s="217" t="s">
        <v>184</v>
      </c>
      <c r="H143" s="218">
        <v>0.028000000000000001</v>
      </c>
      <c r="I143" s="219"/>
      <c r="J143" s="220">
        <f>ROUND(I143*H143,2)</f>
        <v>0</v>
      </c>
      <c r="K143" s="216" t="s">
        <v>122</v>
      </c>
      <c r="L143" s="44"/>
      <c r="M143" s="221" t="s">
        <v>1</v>
      </c>
      <c r="N143" s="222" t="s">
        <v>44</v>
      </c>
      <c r="O143" s="91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5" t="s">
        <v>123</v>
      </c>
      <c r="AT143" s="225" t="s">
        <v>118</v>
      </c>
      <c r="AU143" s="225" t="s">
        <v>89</v>
      </c>
      <c r="AY143" s="17" t="s">
        <v>116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7" t="s">
        <v>87</v>
      </c>
      <c r="BK143" s="226">
        <f>ROUND(I143*H143,2)</f>
        <v>0</v>
      </c>
      <c r="BL143" s="17" t="s">
        <v>123</v>
      </c>
      <c r="BM143" s="225" t="s">
        <v>185</v>
      </c>
    </row>
    <row r="144" s="2" customFormat="1">
      <c r="A144" s="38"/>
      <c r="B144" s="39"/>
      <c r="C144" s="40"/>
      <c r="D144" s="227" t="s">
        <v>125</v>
      </c>
      <c r="E144" s="40"/>
      <c r="F144" s="228" t="s">
        <v>126</v>
      </c>
      <c r="G144" s="40"/>
      <c r="H144" s="40"/>
      <c r="I144" s="229"/>
      <c r="J144" s="40"/>
      <c r="K144" s="40"/>
      <c r="L144" s="44"/>
      <c r="M144" s="230"/>
      <c r="N144" s="231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125</v>
      </c>
      <c r="AU144" s="17" t="s">
        <v>89</v>
      </c>
    </row>
    <row r="145" s="14" customFormat="1">
      <c r="A145" s="14"/>
      <c r="B145" s="253"/>
      <c r="C145" s="254"/>
      <c r="D145" s="227" t="s">
        <v>162</v>
      </c>
      <c r="E145" s="255" t="s">
        <v>1</v>
      </c>
      <c r="F145" s="256" t="s">
        <v>186</v>
      </c>
      <c r="G145" s="254"/>
      <c r="H145" s="255" t="s">
        <v>1</v>
      </c>
      <c r="I145" s="257"/>
      <c r="J145" s="254"/>
      <c r="K145" s="254"/>
      <c r="L145" s="258"/>
      <c r="M145" s="259"/>
      <c r="N145" s="260"/>
      <c r="O145" s="260"/>
      <c r="P145" s="260"/>
      <c r="Q145" s="260"/>
      <c r="R145" s="260"/>
      <c r="S145" s="260"/>
      <c r="T145" s="26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2" t="s">
        <v>162</v>
      </c>
      <c r="AU145" s="262" t="s">
        <v>89</v>
      </c>
      <c r="AV145" s="14" t="s">
        <v>87</v>
      </c>
      <c r="AW145" s="14" t="s">
        <v>35</v>
      </c>
      <c r="AX145" s="14" t="s">
        <v>79</v>
      </c>
      <c r="AY145" s="262" t="s">
        <v>116</v>
      </c>
    </row>
    <row r="146" s="13" customFormat="1">
      <c r="A146" s="13"/>
      <c r="B146" s="242"/>
      <c r="C146" s="243"/>
      <c r="D146" s="227" t="s">
        <v>162</v>
      </c>
      <c r="E146" s="244" t="s">
        <v>1</v>
      </c>
      <c r="F146" s="245" t="s">
        <v>187</v>
      </c>
      <c r="G146" s="243"/>
      <c r="H146" s="246">
        <v>0.001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2" t="s">
        <v>162</v>
      </c>
      <c r="AU146" s="252" t="s">
        <v>89</v>
      </c>
      <c r="AV146" s="13" t="s">
        <v>89</v>
      </c>
      <c r="AW146" s="13" t="s">
        <v>35</v>
      </c>
      <c r="AX146" s="13" t="s">
        <v>79</v>
      </c>
      <c r="AY146" s="252" t="s">
        <v>116</v>
      </c>
    </row>
    <row r="147" s="14" customFormat="1">
      <c r="A147" s="14"/>
      <c r="B147" s="253"/>
      <c r="C147" s="254"/>
      <c r="D147" s="227" t="s">
        <v>162</v>
      </c>
      <c r="E147" s="255" t="s">
        <v>1</v>
      </c>
      <c r="F147" s="256" t="s">
        <v>188</v>
      </c>
      <c r="G147" s="254"/>
      <c r="H147" s="255" t="s">
        <v>1</v>
      </c>
      <c r="I147" s="257"/>
      <c r="J147" s="254"/>
      <c r="K147" s="254"/>
      <c r="L147" s="258"/>
      <c r="M147" s="259"/>
      <c r="N147" s="260"/>
      <c r="O147" s="260"/>
      <c r="P147" s="260"/>
      <c r="Q147" s="260"/>
      <c r="R147" s="260"/>
      <c r="S147" s="260"/>
      <c r="T147" s="26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2" t="s">
        <v>162</v>
      </c>
      <c r="AU147" s="262" t="s">
        <v>89</v>
      </c>
      <c r="AV147" s="14" t="s">
        <v>87</v>
      </c>
      <c r="AW147" s="14" t="s">
        <v>35</v>
      </c>
      <c r="AX147" s="14" t="s">
        <v>79</v>
      </c>
      <c r="AY147" s="262" t="s">
        <v>116</v>
      </c>
    </row>
    <row r="148" s="13" customFormat="1">
      <c r="A148" s="13"/>
      <c r="B148" s="242"/>
      <c r="C148" s="243"/>
      <c r="D148" s="227" t="s">
        <v>162</v>
      </c>
      <c r="E148" s="244" t="s">
        <v>1</v>
      </c>
      <c r="F148" s="245" t="s">
        <v>189</v>
      </c>
      <c r="G148" s="243"/>
      <c r="H148" s="246">
        <v>0.0030000000000000001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2" t="s">
        <v>162</v>
      </c>
      <c r="AU148" s="252" t="s">
        <v>89</v>
      </c>
      <c r="AV148" s="13" t="s">
        <v>89</v>
      </c>
      <c r="AW148" s="13" t="s">
        <v>35</v>
      </c>
      <c r="AX148" s="13" t="s">
        <v>79</v>
      </c>
      <c r="AY148" s="252" t="s">
        <v>116</v>
      </c>
    </row>
    <row r="149" s="14" customFormat="1">
      <c r="A149" s="14"/>
      <c r="B149" s="253"/>
      <c r="C149" s="254"/>
      <c r="D149" s="227" t="s">
        <v>162</v>
      </c>
      <c r="E149" s="255" t="s">
        <v>1</v>
      </c>
      <c r="F149" s="256" t="s">
        <v>190</v>
      </c>
      <c r="G149" s="254"/>
      <c r="H149" s="255" t="s">
        <v>1</v>
      </c>
      <c r="I149" s="257"/>
      <c r="J149" s="254"/>
      <c r="K149" s="254"/>
      <c r="L149" s="258"/>
      <c r="M149" s="259"/>
      <c r="N149" s="260"/>
      <c r="O149" s="260"/>
      <c r="P149" s="260"/>
      <c r="Q149" s="260"/>
      <c r="R149" s="260"/>
      <c r="S149" s="260"/>
      <c r="T149" s="26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2" t="s">
        <v>162</v>
      </c>
      <c r="AU149" s="262" t="s">
        <v>89</v>
      </c>
      <c r="AV149" s="14" t="s">
        <v>87</v>
      </c>
      <c r="AW149" s="14" t="s">
        <v>35</v>
      </c>
      <c r="AX149" s="14" t="s">
        <v>79</v>
      </c>
      <c r="AY149" s="262" t="s">
        <v>116</v>
      </c>
    </row>
    <row r="150" s="13" customFormat="1">
      <c r="A150" s="13"/>
      <c r="B150" s="242"/>
      <c r="C150" s="243"/>
      <c r="D150" s="227" t="s">
        <v>162</v>
      </c>
      <c r="E150" s="244" t="s">
        <v>1</v>
      </c>
      <c r="F150" s="245" t="s">
        <v>191</v>
      </c>
      <c r="G150" s="243"/>
      <c r="H150" s="246">
        <v>0.024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2" t="s">
        <v>162</v>
      </c>
      <c r="AU150" s="252" t="s">
        <v>89</v>
      </c>
      <c r="AV150" s="13" t="s">
        <v>89</v>
      </c>
      <c r="AW150" s="13" t="s">
        <v>35</v>
      </c>
      <c r="AX150" s="13" t="s">
        <v>79</v>
      </c>
      <c r="AY150" s="252" t="s">
        <v>116</v>
      </c>
    </row>
    <row r="151" s="15" customFormat="1">
      <c r="A151" s="15"/>
      <c r="B151" s="263"/>
      <c r="C151" s="264"/>
      <c r="D151" s="227" t="s">
        <v>162</v>
      </c>
      <c r="E151" s="265" t="s">
        <v>1</v>
      </c>
      <c r="F151" s="266" t="s">
        <v>192</v>
      </c>
      <c r="G151" s="264"/>
      <c r="H151" s="267">
        <v>0.028000000000000001</v>
      </c>
      <c r="I151" s="268"/>
      <c r="J151" s="264"/>
      <c r="K151" s="264"/>
      <c r="L151" s="269"/>
      <c r="M151" s="270"/>
      <c r="N151" s="271"/>
      <c r="O151" s="271"/>
      <c r="P151" s="271"/>
      <c r="Q151" s="271"/>
      <c r="R151" s="271"/>
      <c r="S151" s="271"/>
      <c r="T151" s="272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3" t="s">
        <v>162</v>
      </c>
      <c r="AU151" s="273" t="s">
        <v>89</v>
      </c>
      <c r="AV151" s="15" t="s">
        <v>123</v>
      </c>
      <c r="AW151" s="15" t="s">
        <v>35</v>
      </c>
      <c r="AX151" s="15" t="s">
        <v>87</v>
      </c>
      <c r="AY151" s="273" t="s">
        <v>116</v>
      </c>
    </row>
    <row r="152" s="2" customFormat="1" ht="16.5" customHeight="1">
      <c r="A152" s="38"/>
      <c r="B152" s="39"/>
      <c r="C152" s="232" t="s">
        <v>193</v>
      </c>
      <c r="D152" s="232" t="s">
        <v>127</v>
      </c>
      <c r="E152" s="233" t="s">
        <v>194</v>
      </c>
      <c r="F152" s="234" t="s">
        <v>195</v>
      </c>
      <c r="G152" s="235" t="s">
        <v>196</v>
      </c>
      <c r="H152" s="236">
        <v>0.001</v>
      </c>
      <c r="I152" s="237"/>
      <c r="J152" s="238">
        <f>ROUND(I152*H152,2)</f>
        <v>0</v>
      </c>
      <c r="K152" s="234" t="s">
        <v>1</v>
      </c>
      <c r="L152" s="239"/>
      <c r="M152" s="240" t="s">
        <v>1</v>
      </c>
      <c r="N152" s="241" t="s">
        <v>44</v>
      </c>
      <c r="O152" s="91"/>
      <c r="P152" s="223">
        <f>O152*H152</f>
        <v>0</v>
      </c>
      <c r="Q152" s="223">
        <v>0.001</v>
      </c>
      <c r="R152" s="223">
        <f>Q152*H152</f>
        <v>9.9999999999999995E-07</v>
      </c>
      <c r="S152" s="223">
        <v>0</v>
      </c>
      <c r="T152" s="22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5" t="s">
        <v>130</v>
      </c>
      <c r="AT152" s="225" t="s">
        <v>127</v>
      </c>
      <c r="AU152" s="225" t="s">
        <v>89</v>
      </c>
      <c r="AY152" s="17" t="s">
        <v>116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7" t="s">
        <v>87</v>
      </c>
      <c r="BK152" s="226">
        <f>ROUND(I152*H152,2)</f>
        <v>0</v>
      </c>
      <c r="BL152" s="17" t="s">
        <v>123</v>
      </c>
      <c r="BM152" s="225" t="s">
        <v>197</v>
      </c>
    </row>
    <row r="153" s="14" customFormat="1">
      <c r="A153" s="14"/>
      <c r="B153" s="253"/>
      <c r="C153" s="254"/>
      <c r="D153" s="227" t="s">
        <v>162</v>
      </c>
      <c r="E153" s="255" t="s">
        <v>1</v>
      </c>
      <c r="F153" s="256" t="s">
        <v>186</v>
      </c>
      <c r="G153" s="254"/>
      <c r="H153" s="255" t="s">
        <v>1</v>
      </c>
      <c r="I153" s="257"/>
      <c r="J153" s="254"/>
      <c r="K153" s="254"/>
      <c r="L153" s="258"/>
      <c r="M153" s="259"/>
      <c r="N153" s="260"/>
      <c r="O153" s="260"/>
      <c r="P153" s="260"/>
      <c r="Q153" s="260"/>
      <c r="R153" s="260"/>
      <c r="S153" s="260"/>
      <c r="T153" s="26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2" t="s">
        <v>162</v>
      </c>
      <c r="AU153" s="262" t="s">
        <v>89</v>
      </c>
      <c r="AV153" s="14" t="s">
        <v>87</v>
      </c>
      <c r="AW153" s="14" t="s">
        <v>35</v>
      </c>
      <c r="AX153" s="14" t="s">
        <v>79</v>
      </c>
      <c r="AY153" s="262" t="s">
        <v>116</v>
      </c>
    </row>
    <row r="154" s="13" customFormat="1">
      <c r="A154" s="13"/>
      <c r="B154" s="242"/>
      <c r="C154" s="243"/>
      <c r="D154" s="227" t="s">
        <v>162</v>
      </c>
      <c r="E154" s="244" t="s">
        <v>1</v>
      </c>
      <c r="F154" s="245" t="s">
        <v>187</v>
      </c>
      <c r="G154" s="243"/>
      <c r="H154" s="246">
        <v>0.001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2" t="s">
        <v>162</v>
      </c>
      <c r="AU154" s="252" t="s">
        <v>89</v>
      </c>
      <c r="AV154" s="13" t="s">
        <v>89</v>
      </c>
      <c r="AW154" s="13" t="s">
        <v>35</v>
      </c>
      <c r="AX154" s="13" t="s">
        <v>87</v>
      </c>
      <c r="AY154" s="252" t="s">
        <v>116</v>
      </c>
    </row>
    <row r="155" s="2" customFormat="1" ht="16.5" customHeight="1">
      <c r="A155" s="38"/>
      <c r="B155" s="39"/>
      <c r="C155" s="232" t="s">
        <v>198</v>
      </c>
      <c r="D155" s="232" t="s">
        <v>127</v>
      </c>
      <c r="E155" s="233" t="s">
        <v>199</v>
      </c>
      <c r="F155" s="234" t="s">
        <v>200</v>
      </c>
      <c r="G155" s="235" t="s">
        <v>196</v>
      </c>
      <c r="H155" s="236">
        <v>0.0030000000000000001</v>
      </c>
      <c r="I155" s="237"/>
      <c r="J155" s="238">
        <f>ROUND(I155*H155,2)</f>
        <v>0</v>
      </c>
      <c r="K155" s="234" t="s">
        <v>1</v>
      </c>
      <c r="L155" s="239"/>
      <c r="M155" s="240" t="s">
        <v>1</v>
      </c>
      <c r="N155" s="241" t="s">
        <v>44</v>
      </c>
      <c r="O155" s="91"/>
      <c r="P155" s="223">
        <f>O155*H155</f>
        <v>0</v>
      </c>
      <c r="Q155" s="223">
        <v>0.001</v>
      </c>
      <c r="R155" s="223">
        <f>Q155*H155</f>
        <v>3.0000000000000001E-06</v>
      </c>
      <c r="S155" s="223">
        <v>0</v>
      </c>
      <c r="T155" s="22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5" t="s">
        <v>130</v>
      </c>
      <c r="AT155" s="225" t="s">
        <v>127</v>
      </c>
      <c r="AU155" s="225" t="s">
        <v>89</v>
      </c>
      <c r="AY155" s="17" t="s">
        <v>116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7" t="s">
        <v>87</v>
      </c>
      <c r="BK155" s="226">
        <f>ROUND(I155*H155,2)</f>
        <v>0</v>
      </c>
      <c r="BL155" s="17" t="s">
        <v>123</v>
      </c>
      <c r="BM155" s="225" t="s">
        <v>201</v>
      </c>
    </row>
    <row r="156" s="14" customFormat="1">
      <c r="A156" s="14"/>
      <c r="B156" s="253"/>
      <c r="C156" s="254"/>
      <c r="D156" s="227" t="s">
        <v>162</v>
      </c>
      <c r="E156" s="255" t="s">
        <v>1</v>
      </c>
      <c r="F156" s="256" t="s">
        <v>188</v>
      </c>
      <c r="G156" s="254"/>
      <c r="H156" s="255" t="s">
        <v>1</v>
      </c>
      <c r="I156" s="257"/>
      <c r="J156" s="254"/>
      <c r="K156" s="254"/>
      <c r="L156" s="258"/>
      <c r="M156" s="259"/>
      <c r="N156" s="260"/>
      <c r="O156" s="260"/>
      <c r="P156" s="260"/>
      <c r="Q156" s="260"/>
      <c r="R156" s="260"/>
      <c r="S156" s="260"/>
      <c r="T156" s="26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2" t="s">
        <v>162</v>
      </c>
      <c r="AU156" s="262" t="s">
        <v>89</v>
      </c>
      <c r="AV156" s="14" t="s">
        <v>87</v>
      </c>
      <c r="AW156" s="14" t="s">
        <v>35</v>
      </c>
      <c r="AX156" s="14" t="s">
        <v>79</v>
      </c>
      <c r="AY156" s="262" t="s">
        <v>116</v>
      </c>
    </row>
    <row r="157" s="13" customFormat="1">
      <c r="A157" s="13"/>
      <c r="B157" s="242"/>
      <c r="C157" s="243"/>
      <c r="D157" s="227" t="s">
        <v>162</v>
      </c>
      <c r="E157" s="244" t="s">
        <v>1</v>
      </c>
      <c r="F157" s="245" t="s">
        <v>189</v>
      </c>
      <c r="G157" s="243"/>
      <c r="H157" s="246">
        <v>0.0030000000000000001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2" t="s">
        <v>162</v>
      </c>
      <c r="AU157" s="252" t="s">
        <v>89</v>
      </c>
      <c r="AV157" s="13" t="s">
        <v>89</v>
      </c>
      <c r="AW157" s="13" t="s">
        <v>35</v>
      </c>
      <c r="AX157" s="13" t="s">
        <v>87</v>
      </c>
      <c r="AY157" s="252" t="s">
        <v>116</v>
      </c>
    </row>
    <row r="158" s="2" customFormat="1" ht="24.15" customHeight="1">
      <c r="A158" s="38"/>
      <c r="B158" s="39"/>
      <c r="C158" s="214" t="s">
        <v>202</v>
      </c>
      <c r="D158" s="214" t="s">
        <v>118</v>
      </c>
      <c r="E158" s="215" t="s">
        <v>203</v>
      </c>
      <c r="F158" s="216" t="s">
        <v>204</v>
      </c>
      <c r="G158" s="217" t="s">
        <v>205</v>
      </c>
      <c r="H158" s="218">
        <v>36</v>
      </c>
      <c r="I158" s="219"/>
      <c r="J158" s="220">
        <f>ROUND(I158*H158,2)</f>
        <v>0</v>
      </c>
      <c r="K158" s="216" t="s">
        <v>1</v>
      </c>
      <c r="L158" s="44"/>
      <c r="M158" s="221" t="s">
        <v>1</v>
      </c>
      <c r="N158" s="222" t="s">
        <v>44</v>
      </c>
      <c r="O158" s="91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5" t="s">
        <v>123</v>
      </c>
      <c r="AT158" s="225" t="s">
        <v>118</v>
      </c>
      <c r="AU158" s="225" t="s">
        <v>89</v>
      </c>
      <c r="AY158" s="17" t="s">
        <v>116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7" t="s">
        <v>87</v>
      </c>
      <c r="BK158" s="226">
        <f>ROUND(I158*H158,2)</f>
        <v>0</v>
      </c>
      <c r="BL158" s="17" t="s">
        <v>123</v>
      </c>
      <c r="BM158" s="225" t="s">
        <v>206</v>
      </c>
    </row>
    <row r="159" s="2" customFormat="1">
      <c r="A159" s="38"/>
      <c r="B159" s="39"/>
      <c r="C159" s="40"/>
      <c r="D159" s="227" t="s">
        <v>125</v>
      </c>
      <c r="E159" s="40"/>
      <c r="F159" s="228" t="s">
        <v>126</v>
      </c>
      <c r="G159" s="40"/>
      <c r="H159" s="40"/>
      <c r="I159" s="229"/>
      <c r="J159" s="40"/>
      <c r="K159" s="40"/>
      <c r="L159" s="44"/>
      <c r="M159" s="230"/>
      <c r="N159" s="231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125</v>
      </c>
      <c r="AU159" s="17" t="s">
        <v>89</v>
      </c>
    </row>
    <row r="160" s="14" customFormat="1">
      <c r="A160" s="14"/>
      <c r="B160" s="253"/>
      <c r="C160" s="254"/>
      <c r="D160" s="227" t="s">
        <v>162</v>
      </c>
      <c r="E160" s="255" t="s">
        <v>1</v>
      </c>
      <c r="F160" s="256" t="s">
        <v>207</v>
      </c>
      <c r="G160" s="254"/>
      <c r="H160" s="255" t="s">
        <v>1</v>
      </c>
      <c r="I160" s="257"/>
      <c r="J160" s="254"/>
      <c r="K160" s="254"/>
      <c r="L160" s="258"/>
      <c r="M160" s="259"/>
      <c r="N160" s="260"/>
      <c r="O160" s="260"/>
      <c r="P160" s="260"/>
      <c r="Q160" s="260"/>
      <c r="R160" s="260"/>
      <c r="S160" s="260"/>
      <c r="T160" s="26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2" t="s">
        <v>162</v>
      </c>
      <c r="AU160" s="262" t="s">
        <v>89</v>
      </c>
      <c r="AV160" s="14" t="s">
        <v>87</v>
      </c>
      <c r="AW160" s="14" t="s">
        <v>35</v>
      </c>
      <c r="AX160" s="14" t="s">
        <v>79</v>
      </c>
      <c r="AY160" s="262" t="s">
        <v>116</v>
      </c>
    </row>
    <row r="161" s="13" customFormat="1">
      <c r="A161" s="13"/>
      <c r="B161" s="242"/>
      <c r="C161" s="243"/>
      <c r="D161" s="227" t="s">
        <v>162</v>
      </c>
      <c r="E161" s="244" t="s">
        <v>1</v>
      </c>
      <c r="F161" s="245" t="s">
        <v>208</v>
      </c>
      <c r="G161" s="243"/>
      <c r="H161" s="246">
        <v>36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2" t="s">
        <v>162</v>
      </c>
      <c r="AU161" s="252" t="s">
        <v>89</v>
      </c>
      <c r="AV161" s="13" t="s">
        <v>89</v>
      </c>
      <c r="AW161" s="13" t="s">
        <v>35</v>
      </c>
      <c r="AX161" s="13" t="s">
        <v>87</v>
      </c>
      <c r="AY161" s="252" t="s">
        <v>116</v>
      </c>
    </row>
    <row r="162" s="2" customFormat="1" ht="16.5" customHeight="1">
      <c r="A162" s="38"/>
      <c r="B162" s="39"/>
      <c r="C162" s="232" t="s">
        <v>209</v>
      </c>
      <c r="D162" s="232" t="s">
        <v>127</v>
      </c>
      <c r="E162" s="233" t="s">
        <v>210</v>
      </c>
      <c r="F162" s="234" t="s">
        <v>211</v>
      </c>
      <c r="G162" s="235" t="s">
        <v>184</v>
      </c>
      <c r="H162" s="236">
        <v>3.6000000000000001</v>
      </c>
      <c r="I162" s="237"/>
      <c r="J162" s="238">
        <f>ROUND(I162*H162,2)</f>
        <v>0</v>
      </c>
      <c r="K162" s="234" t="s">
        <v>1</v>
      </c>
      <c r="L162" s="239"/>
      <c r="M162" s="240" t="s">
        <v>1</v>
      </c>
      <c r="N162" s="241" t="s">
        <v>44</v>
      </c>
      <c r="O162" s="91"/>
      <c r="P162" s="223">
        <f>O162*H162</f>
        <v>0</v>
      </c>
      <c r="Q162" s="223">
        <v>0.20000000000000001</v>
      </c>
      <c r="R162" s="223">
        <f>Q162*H162</f>
        <v>0.72000000000000008</v>
      </c>
      <c r="S162" s="223">
        <v>0</v>
      </c>
      <c r="T162" s="22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5" t="s">
        <v>130</v>
      </c>
      <c r="AT162" s="225" t="s">
        <v>127</v>
      </c>
      <c r="AU162" s="225" t="s">
        <v>89</v>
      </c>
      <c r="AY162" s="17" t="s">
        <v>116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7" t="s">
        <v>87</v>
      </c>
      <c r="BK162" s="226">
        <f>ROUND(I162*H162,2)</f>
        <v>0</v>
      </c>
      <c r="BL162" s="17" t="s">
        <v>123</v>
      </c>
      <c r="BM162" s="225" t="s">
        <v>212</v>
      </c>
    </row>
    <row r="163" s="13" customFormat="1">
      <c r="A163" s="13"/>
      <c r="B163" s="242"/>
      <c r="C163" s="243"/>
      <c r="D163" s="227" t="s">
        <v>162</v>
      </c>
      <c r="E163" s="244" t="s">
        <v>1</v>
      </c>
      <c r="F163" s="245" t="s">
        <v>213</v>
      </c>
      <c r="G163" s="243"/>
      <c r="H163" s="246">
        <v>3.6000000000000001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2" t="s">
        <v>162</v>
      </c>
      <c r="AU163" s="252" t="s">
        <v>89</v>
      </c>
      <c r="AV163" s="13" t="s">
        <v>89</v>
      </c>
      <c r="AW163" s="13" t="s">
        <v>35</v>
      </c>
      <c r="AX163" s="13" t="s">
        <v>87</v>
      </c>
      <c r="AY163" s="252" t="s">
        <v>116</v>
      </c>
    </row>
    <row r="164" s="2" customFormat="1" ht="21.75" customHeight="1">
      <c r="A164" s="38"/>
      <c r="B164" s="39"/>
      <c r="C164" s="214" t="s">
        <v>214</v>
      </c>
      <c r="D164" s="214" t="s">
        <v>118</v>
      </c>
      <c r="E164" s="215" t="s">
        <v>215</v>
      </c>
      <c r="F164" s="216" t="s">
        <v>216</v>
      </c>
      <c r="G164" s="217" t="s">
        <v>184</v>
      </c>
      <c r="H164" s="218">
        <v>7.2000000000000002</v>
      </c>
      <c r="I164" s="219"/>
      <c r="J164" s="220">
        <f>ROUND(I164*H164,2)</f>
        <v>0</v>
      </c>
      <c r="K164" s="216" t="s">
        <v>122</v>
      </c>
      <c r="L164" s="44"/>
      <c r="M164" s="221" t="s">
        <v>1</v>
      </c>
      <c r="N164" s="222" t="s">
        <v>44</v>
      </c>
      <c r="O164" s="91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5" t="s">
        <v>123</v>
      </c>
      <c r="AT164" s="225" t="s">
        <v>118</v>
      </c>
      <c r="AU164" s="225" t="s">
        <v>89</v>
      </c>
      <c r="AY164" s="17" t="s">
        <v>116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7" t="s">
        <v>87</v>
      </c>
      <c r="BK164" s="226">
        <f>ROUND(I164*H164,2)</f>
        <v>0</v>
      </c>
      <c r="BL164" s="17" t="s">
        <v>123</v>
      </c>
      <c r="BM164" s="225" t="s">
        <v>217</v>
      </c>
    </row>
    <row r="165" s="2" customFormat="1">
      <c r="A165" s="38"/>
      <c r="B165" s="39"/>
      <c r="C165" s="40"/>
      <c r="D165" s="227" t="s">
        <v>125</v>
      </c>
      <c r="E165" s="40"/>
      <c r="F165" s="228" t="s">
        <v>126</v>
      </c>
      <c r="G165" s="40"/>
      <c r="H165" s="40"/>
      <c r="I165" s="229"/>
      <c r="J165" s="40"/>
      <c r="K165" s="40"/>
      <c r="L165" s="44"/>
      <c r="M165" s="230"/>
      <c r="N165" s="231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125</v>
      </c>
      <c r="AU165" s="17" t="s">
        <v>89</v>
      </c>
    </row>
    <row r="166" s="14" customFormat="1">
      <c r="A166" s="14"/>
      <c r="B166" s="253"/>
      <c r="C166" s="254"/>
      <c r="D166" s="227" t="s">
        <v>162</v>
      </c>
      <c r="E166" s="255" t="s">
        <v>1</v>
      </c>
      <c r="F166" s="256" t="s">
        <v>218</v>
      </c>
      <c r="G166" s="254"/>
      <c r="H166" s="255" t="s">
        <v>1</v>
      </c>
      <c r="I166" s="257"/>
      <c r="J166" s="254"/>
      <c r="K166" s="254"/>
      <c r="L166" s="258"/>
      <c r="M166" s="259"/>
      <c r="N166" s="260"/>
      <c r="O166" s="260"/>
      <c r="P166" s="260"/>
      <c r="Q166" s="260"/>
      <c r="R166" s="260"/>
      <c r="S166" s="260"/>
      <c r="T166" s="26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2" t="s">
        <v>162</v>
      </c>
      <c r="AU166" s="262" t="s">
        <v>89</v>
      </c>
      <c r="AV166" s="14" t="s">
        <v>87</v>
      </c>
      <c r="AW166" s="14" t="s">
        <v>35</v>
      </c>
      <c r="AX166" s="14" t="s">
        <v>79</v>
      </c>
      <c r="AY166" s="262" t="s">
        <v>116</v>
      </c>
    </row>
    <row r="167" s="13" customFormat="1">
      <c r="A167" s="13"/>
      <c r="B167" s="242"/>
      <c r="C167" s="243"/>
      <c r="D167" s="227" t="s">
        <v>162</v>
      </c>
      <c r="E167" s="244" t="s">
        <v>1</v>
      </c>
      <c r="F167" s="245" t="s">
        <v>219</v>
      </c>
      <c r="G167" s="243"/>
      <c r="H167" s="246">
        <v>7.2000000000000002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2" t="s">
        <v>162</v>
      </c>
      <c r="AU167" s="252" t="s">
        <v>89</v>
      </c>
      <c r="AV167" s="13" t="s">
        <v>89</v>
      </c>
      <c r="AW167" s="13" t="s">
        <v>35</v>
      </c>
      <c r="AX167" s="13" t="s">
        <v>87</v>
      </c>
      <c r="AY167" s="252" t="s">
        <v>116</v>
      </c>
    </row>
    <row r="168" s="2" customFormat="1" ht="21.75" customHeight="1">
      <c r="A168" s="38"/>
      <c r="B168" s="39"/>
      <c r="C168" s="214" t="s">
        <v>7</v>
      </c>
      <c r="D168" s="214" t="s">
        <v>118</v>
      </c>
      <c r="E168" s="215" t="s">
        <v>220</v>
      </c>
      <c r="F168" s="216" t="s">
        <v>221</v>
      </c>
      <c r="G168" s="217" t="s">
        <v>184</v>
      </c>
      <c r="H168" s="218">
        <v>7.2000000000000002</v>
      </c>
      <c r="I168" s="219"/>
      <c r="J168" s="220">
        <f>ROUND(I168*H168,2)</f>
        <v>0</v>
      </c>
      <c r="K168" s="216" t="s">
        <v>122</v>
      </c>
      <c r="L168" s="44"/>
      <c r="M168" s="221" t="s">
        <v>1</v>
      </c>
      <c r="N168" s="222" t="s">
        <v>44</v>
      </c>
      <c r="O168" s="91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5" t="s">
        <v>123</v>
      </c>
      <c r="AT168" s="225" t="s">
        <v>118</v>
      </c>
      <c r="AU168" s="225" t="s">
        <v>89</v>
      </c>
      <c r="AY168" s="17" t="s">
        <v>116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7" t="s">
        <v>87</v>
      </c>
      <c r="BK168" s="226">
        <f>ROUND(I168*H168,2)</f>
        <v>0</v>
      </c>
      <c r="BL168" s="17" t="s">
        <v>123</v>
      </c>
      <c r="BM168" s="225" t="s">
        <v>222</v>
      </c>
    </row>
    <row r="169" s="2" customFormat="1">
      <c r="A169" s="38"/>
      <c r="B169" s="39"/>
      <c r="C169" s="40"/>
      <c r="D169" s="227" t="s">
        <v>125</v>
      </c>
      <c r="E169" s="40"/>
      <c r="F169" s="228" t="s">
        <v>126</v>
      </c>
      <c r="G169" s="40"/>
      <c r="H169" s="40"/>
      <c r="I169" s="229"/>
      <c r="J169" s="40"/>
      <c r="K169" s="40"/>
      <c r="L169" s="44"/>
      <c r="M169" s="230"/>
      <c r="N169" s="231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125</v>
      </c>
      <c r="AU169" s="17" t="s">
        <v>89</v>
      </c>
    </row>
    <row r="170" s="2" customFormat="1" ht="24.15" customHeight="1">
      <c r="A170" s="38"/>
      <c r="B170" s="39"/>
      <c r="C170" s="214" t="s">
        <v>223</v>
      </c>
      <c r="D170" s="214" t="s">
        <v>118</v>
      </c>
      <c r="E170" s="215" t="s">
        <v>224</v>
      </c>
      <c r="F170" s="216" t="s">
        <v>225</v>
      </c>
      <c r="G170" s="217" t="s">
        <v>184</v>
      </c>
      <c r="H170" s="218">
        <v>28.800000000000001</v>
      </c>
      <c r="I170" s="219"/>
      <c r="J170" s="220">
        <f>ROUND(I170*H170,2)</f>
        <v>0</v>
      </c>
      <c r="K170" s="216" t="s">
        <v>122</v>
      </c>
      <c r="L170" s="44"/>
      <c r="M170" s="221" t="s">
        <v>1</v>
      </c>
      <c r="N170" s="222" t="s">
        <v>44</v>
      </c>
      <c r="O170" s="91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5" t="s">
        <v>123</v>
      </c>
      <c r="AT170" s="225" t="s">
        <v>118</v>
      </c>
      <c r="AU170" s="225" t="s">
        <v>89</v>
      </c>
      <c r="AY170" s="17" t="s">
        <v>116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7" t="s">
        <v>87</v>
      </c>
      <c r="BK170" s="226">
        <f>ROUND(I170*H170,2)</f>
        <v>0</v>
      </c>
      <c r="BL170" s="17" t="s">
        <v>123</v>
      </c>
      <c r="BM170" s="225" t="s">
        <v>226</v>
      </c>
    </row>
    <row r="171" s="13" customFormat="1">
      <c r="A171" s="13"/>
      <c r="B171" s="242"/>
      <c r="C171" s="243"/>
      <c r="D171" s="227" t="s">
        <v>162</v>
      </c>
      <c r="E171" s="244" t="s">
        <v>1</v>
      </c>
      <c r="F171" s="245" t="s">
        <v>227</v>
      </c>
      <c r="G171" s="243"/>
      <c r="H171" s="246">
        <v>28.800000000000001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2" t="s">
        <v>162</v>
      </c>
      <c r="AU171" s="252" t="s">
        <v>89</v>
      </c>
      <c r="AV171" s="13" t="s">
        <v>89</v>
      </c>
      <c r="AW171" s="13" t="s">
        <v>35</v>
      </c>
      <c r="AX171" s="13" t="s">
        <v>87</v>
      </c>
      <c r="AY171" s="252" t="s">
        <v>116</v>
      </c>
    </row>
    <row r="172" s="12" customFormat="1" ht="22.8" customHeight="1">
      <c r="A172" s="12"/>
      <c r="B172" s="198"/>
      <c r="C172" s="199"/>
      <c r="D172" s="200" t="s">
        <v>78</v>
      </c>
      <c r="E172" s="212" t="s">
        <v>228</v>
      </c>
      <c r="F172" s="212" t="s">
        <v>229</v>
      </c>
      <c r="G172" s="199"/>
      <c r="H172" s="199"/>
      <c r="I172" s="202"/>
      <c r="J172" s="213">
        <f>BK172</f>
        <v>0</v>
      </c>
      <c r="K172" s="199"/>
      <c r="L172" s="204"/>
      <c r="M172" s="205"/>
      <c r="N172" s="206"/>
      <c r="O172" s="206"/>
      <c r="P172" s="207">
        <f>P173</f>
        <v>0</v>
      </c>
      <c r="Q172" s="206"/>
      <c r="R172" s="207">
        <f>R173</f>
        <v>0</v>
      </c>
      <c r="S172" s="206"/>
      <c r="T172" s="208">
        <f>T173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9" t="s">
        <v>87</v>
      </c>
      <c r="AT172" s="210" t="s">
        <v>78</v>
      </c>
      <c r="AU172" s="210" t="s">
        <v>87</v>
      </c>
      <c r="AY172" s="209" t="s">
        <v>116</v>
      </c>
      <c r="BK172" s="211">
        <f>BK173</f>
        <v>0</v>
      </c>
    </row>
    <row r="173" s="2" customFormat="1" ht="24.15" customHeight="1">
      <c r="A173" s="38"/>
      <c r="B173" s="39"/>
      <c r="C173" s="214" t="s">
        <v>230</v>
      </c>
      <c r="D173" s="214" t="s">
        <v>118</v>
      </c>
      <c r="E173" s="215" t="s">
        <v>231</v>
      </c>
      <c r="F173" s="216" t="s">
        <v>232</v>
      </c>
      <c r="G173" s="217" t="s">
        <v>196</v>
      </c>
      <c r="H173" s="218">
        <v>2.165</v>
      </c>
      <c r="I173" s="219"/>
      <c r="J173" s="220">
        <f>ROUND(I173*H173,2)</f>
        <v>0</v>
      </c>
      <c r="K173" s="216" t="s">
        <v>122</v>
      </c>
      <c r="L173" s="44"/>
      <c r="M173" s="274" t="s">
        <v>1</v>
      </c>
      <c r="N173" s="275" t="s">
        <v>44</v>
      </c>
      <c r="O173" s="276"/>
      <c r="P173" s="277">
        <f>O173*H173</f>
        <v>0</v>
      </c>
      <c r="Q173" s="277">
        <v>0</v>
      </c>
      <c r="R173" s="277">
        <f>Q173*H173</f>
        <v>0</v>
      </c>
      <c r="S173" s="277">
        <v>0</v>
      </c>
      <c r="T173" s="27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5" t="s">
        <v>123</v>
      </c>
      <c r="AT173" s="225" t="s">
        <v>118</v>
      </c>
      <c r="AU173" s="225" t="s">
        <v>89</v>
      </c>
      <c r="AY173" s="17" t="s">
        <v>116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7" t="s">
        <v>87</v>
      </c>
      <c r="BK173" s="226">
        <f>ROUND(I173*H173,2)</f>
        <v>0</v>
      </c>
      <c r="BL173" s="17" t="s">
        <v>123</v>
      </c>
      <c r="BM173" s="225" t="s">
        <v>233</v>
      </c>
    </row>
    <row r="174" s="2" customFormat="1" ht="6.96" customHeight="1">
      <c r="A174" s="38"/>
      <c r="B174" s="66"/>
      <c r="C174" s="67"/>
      <c r="D174" s="67"/>
      <c r="E174" s="67"/>
      <c r="F174" s="67"/>
      <c r="G174" s="67"/>
      <c r="H174" s="67"/>
      <c r="I174" s="67"/>
      <c r="J174" s="67"/>
      <c r="K174" s="67"/>
      <c r="L174" s="44"/>
      <c r="M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</row>
  </sheetData>
  <sheetProtection sheet="1" autoFilter="0" formatColumns="0" formatRows="0" objects="1" scenarios="1" spinCount="100000" saltValue="RsQd7caxBIxwB4BbUnCzTUEvllClNXh2mdPnw/toR/9dHaE0jSUNlKr7WoWJUf4X+Wkyk4VZpazX4tlMX/oLgQ==" hashValue="1Qfxzwrty1xNJRSijbHtpZF7OiHhF5iU5vZNqeAfPULnOKxkD+k+H7ze/a8MdEhGeKz+CpWa3usl1PeirIceow==" algorithmName="SHA-512" password="CC35"/>
  <autoFilter ref="C118:K173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NB</dc:creator>
  <cp:lastModifiedBy>NB</cp:lastModifiedBy>
  <dcterms:created xsi:type="dcterms:W3CDTF">2024-01-10T19:20:33Z</dcterms:created>
  <dcterms:modified xsi:type="dcterms:W3CDTF">2024-01-10T19:20:35Z</dcterms:modified>
</cp:coreProperties>
</file>